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9B1F34F3-56F6-48E3-AF22-28F5D573C52C}" xr6:coauthVersionLast="45" xr6:coauthVersionMax="45" xr10:uidLastSave="{00000000-0000-0000-0000-000000000000}"/>
  <workbookProtection workbookAlgorithmName="SHA-512" workbookHashValue="W5cqrPG7FPpJFjnzAApFB0LMmYrZw6U2JVpV72MDe4ChsbmE4rQu4MU8s1RTq9lNGgsCtLYYSUEstnCA1IoFUQ==" workbookSaltValue="Os06vIX01V9CmZ+jxGbajA==" workbookSpinCount="100000" lockStructure="1"/>
  <bookViews>
    <workbookView xWindow="24825" yWindow="5370" windowWidth="25410" windowHeight="14445" xr2:uid="{681B67BC-1DE4-45BC-9B78-3B07F59D372E}"/>
  </bookViews>
  <sheets>
    <sheet name="29. Financial Leverage" sheetId="3" r:id="rId1"/>
    <sheet name="Smartdox Mapping" sheetId="1" state="hidden" r:id="rId2"/>
  </sheets>
  <externalReferences>
    <externalReference r:id="rId3"/>
  </externalReferences>
  <definedNames>
    <definedName name="DateOfApplication">'Smartdox Mapping'!$B$2</definedName>
    <definedName name="Deal_Stage">'Smartdox Mapping'!$G$2</definedName>
    <definedName name="Deal_Status">'Smartdox Mapping'!$I$2</definedName>
    <definedName name="Dev_Deal_Number">'Smartdox Mapping'!$K$2</definedName>
    <definedName name="Dev_Deal_Status">'Smartdox Mapping'!$M$2</definedName>
    <definedName name="Financial_Leverage">'29. Financial Leverage'!$B$6</definedName>
    <definedName name="_xlnm.Print_Area" localSheetId="0">'29. Financial Leverage'!$B$6:$I$56</definedName>
    <definedName name="SD_D_Blank" hidden="1">[1]SD_Dropdowns!$A$1</definedName>
    <definedName name="SD_D_PL_AirConditioningType_Name" hidden="1">[1]SD_Dropdowns!$MM$2:$MM$6</definedName>
    <definedName name="SD_D_PL_BldgAllocType_Name" hidden="1">[1]SD_Dropdowns!$LE$2:$LE$9</definedName>
    <definedName name="SD_D_PL_BuildingType_Name" hidden="1">[1]SD_Dropdowns!$MS$2:$MS$8</definedName>
    <definedName name="SD_D_PL_CookingType_Name" hidden="1">[1]SD_Dropdowns!$MQ$2:$MQ$5</definedName>
    <definedName name="SD_D_PL_DealEntityRole_Name" hidden="1">[1]SD_Dropdowns!$NK$2:$NK$28</definedName>
    <definedName name="SD_D_PL_EntityCompanyOrIndividual_Name" hidden="1">[1]SD_Dropdowns!$NI$2:$NI$4</definedName>
    <definedName name="SD_D_PL_FinancingType_Name" hidden="1">[1]SD_Dropdowns!$MI$2:$MI$5</definedName>
    <definedName name="SD_D_PL_HeatingType_Name" hidden="1">[1]SD_Dropdowns!$MK$2:$MK$9</definedName>
    <definedName name="SD_D_PL_HotWaterType_Name" hidden="1">[1]SD_Dropdowns!$MO$2:$MO$5</definedName>
    <definedName name="SD_D_PL_IncomeTarget_Name" hidden="1">[1]SD_Dropdowns!$MU$2:$MU$9</definedName>
    <definedName name="SD_D_PL_Jurisdiction_Name" hidden="1">[1]SD_Dropdowns!$LA$2:$LA$74</definedName>
    <definedName name="SD_D_PL_LoanProductType_Name" hidden="1">[1]SD_Dropdowns!$NA$2:$NA$14</definedName>
    <definedName name="SD_D_PL_ProgramType_Name" hidden="1">[1]SD_Dropdowns!$MY$2:$MY$7</definedName>
    <definedName name="SD_D_PL_ResidentialApartmentType_Name" hidden="1">[1]SD_Dropdowns!$NE$2:$NE$6</definedName>
    <definedName name="SD_D_PL_State_Name" hidden="1">[1]SD_Dropdowns!$KY$2:$KY$53</definedName>
    <definedName name="SD_D_PL_TargetType_Name" hidden="1">[1]SD_Dropdowns!$LC$2:$LC$9</definedName>
    <definedName name="SD_D_PL_TCUnitMixType_Name" hidden="1">[1]SD_Dropdowns!$MW$2:$MW$8</definedName>
    <definedName name="SD_D_PL_TCUnitType_Name" hidden="1">[1]SD_Dropdowns!$LG$2:$LG$8</definedName>
    <definedName name="SD_D_PL_UDF_112_Name" hidden="1">[1]SD_Dropdowns!$LI$2:$LI$4</definedName>
    <definedName name="SD_D_PL_UDF_113_Name" hidden="1">[1]SD_Dropdowns!$LK$2:$LK$4</definedName>
    <definedName name="SD_D_PL_UDF_114_Name" hidden="1">[1]SD_Dropdowns!$NM$2:$NM$4</definedName>
    <definedName name="SD_D_PL_UDF_123_Name" hidden="1">[1]SD_Dropdowns!$NO$2:$NO$4</definedName>
    <definedName name="SD_D_PL_UDF_125_Name" hidden="1">[1]SD_Dropdowns!$NQ$2:$NQ$9</definedName>
    <definedName name="SD_D_PL_UDF_126_Name" hidden="1">[1]SD_Dropdowns!$NS$2:$NS$5</definedName>
    <definedName name="SD_D_PL_UDF_128_Name" hidden="1">[1]SD_Dropdowns!$NU$2:$NU$4</definedName>
    <definedName name="SD_D_PL_UDF_131_Name" hidden="1">[1]SD_Dropdowns!$NW$2:$NW$4</definedName>
    <definedName name="SD_D_PL_UDF_132_Name" hidden="1">[1]SD_Dropdowns!$NY$2:$NY$4</definedName>
    <definedName name="SD_D_PL_UDF_133_Name" hidden="1">[1]SD_Dropdowns!$OA$2:$OA$4</definedName>
    <definedName name="SD_D_PL_UDF_134_Name" hidden="1">[1]SD_Dropdowns!$OC$2:$OC$4</definedName>
    <definedName name="SD_D_PL_UDF_135_Name" hidden="1">[1]SD_Dropdowns!$OE$2:$OE$4</definedName>
    <definedName name="SD_D_PL_UDF_136_Name" hidden="1">[1]SD_Dropdowns!$OG$2:$OG$4</definedName>
    <definedName name="SD_D_PL_UDF_137_Name" hidden="1">[1]SD_Dropdowns!$OI$2:$OI$4</definedName>
    <definedName name="SD_D_PL_UDF_138_Name" hidden="1">[1]SD_Dropdowns!$OK$2:$OK$4</definedName>
    <definedName name="SD_D_PL_UDF_140_Name" hidden="1">[1]SD_Dropdowns!$LM$2:$LM$4</definedName>
    <definedName name="SD_D_PL_UDF_141_Name" hidden="1">[1]SD_Dropdowns!$LO$2:$LO$4</definedName>
    <definedName name="SD_D_PL_UDF_142_Name" hidden="1">[1]SD_Dropdowns!$LQ$2:$LQ$4</definedName>
    <definedName name="SD_D_PL_UDF_143_Name" hidden="1">[1]SD_Dropdowns!$LS$2:$LS$4</definedName>
    <definedName name="SD_D_PL_UDF_144_Name" hidden="1">[1]SD_Dropdowns!$LU$2:$LU$4</definedName>
    <definedName name="SD_D_PL_UDF_168_Name" hidden="1">[1]SD_Dropdowns!$LW$2:$LW$4</definedName>
    <definedName name="SD_D_PL_UDF_169_Name" hidden="1">[1]SD_Dropdowns!$LY$2:$LY$4</definedName>
    <definedName name="SD_D_PL_UDF_170_Name" hidden="1">[1]SD_Dropdowns!$MA$2:$MA$4</definedName>
    <definedName name="SD_D_PL_UDF_171_Name" hidden="1">[1]SD_Dropdowns!$MC$2:$MC$4</definedName>
    <definedName name="SD_D_PL_UDF_172_Name" hidden="1">[1]SD_Dropdowns!$ME$2:$ME$4</definedName>
    <definedName name="SD_D_PL_UDF_173_Name" hidden="1">[1]SD_Dropdowns!$MG$2:$MG$4</definedName>
    <definedName name="SD_D_PL_UDF_181_Name" hidden="1">[1]SD_Dropdowns!$OM$2:$OM$4</definedName>
    <definedName name="SD_D_PL_UDF_182_Name" hidden="1">[1]SD_Dropdowns!$OO$2:$OO$4</definedName>
    <definedName name="SD_D_PL_UDF_183_Name" hidden="1">[1]SD_Dropdowns!$OQ$2:$OQ$4</definedName>
    <definedName name="SD_D_PL_UnitMixAmiPercent_Name" hidden="1">[1]SD_Dropdowns!$NG$2:$NG$9</definedName>
    <definedName name="SD_D_PL_UnitType_Name" hidden="1">[1]SD_Dropdowns!$NC$2:$NC$8</definedName>
    <definedName name="WHEDA_Project_Number">'Smartdox Mapping'!$D$2</definedName>
    <definedName name="YesNo">'Smartdox Mapping'!$A$11:$A$12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3" l="1"/>
  <c r="J17" i="3"/>
  <c r="J16" i="3"/>
  <c r="J12" i="3"/>
  <c r="M23" i="3" s="1"/>
  <c r="J23" i="3" s="1"/>
  <c r="A45" i="3"/>
  <c r="A44" i="3"/>
  <c r="A43" i="3"/>
  <c r="A42" i="3"/>
  <c r="A41" i="3"/>
  <c r="A40" i="3"/>
  <c r="A39" i="3"/>
  <c r="A38" i="3"/>
  <c r="A37" i="3"/>
  <c r="A36" i="3"/>
  <c r="A35" i="3"/>
  <c r="J20" i="3"/>
  <c r="A19" i="3"/>
  <c r="A18" i="3"/>
  <c r="A17" i="3"/>
  <c r="A16" i="3"/>
  <c r="A15" i="3"/>
  <c r="A14" i="3"/>
  <c r="A13" i="3"/>
  <c r="J10" i="3"/>
  <c r="J14" i="3" s="1"/>
  <c r="A9" i="3"/>
  <c r="J8" i="3"/>
  <c r="A8" i="3"/>
  <c r="O5" i="3"/>
  <c r="N5" i="3"/>
  <c r="M5" i="3"/>
  <c r="L5" i="3"/>
  <c r="J5" i="3"/>
  <c r="H5" i="3"/>
  <c r="E5" i="3"/>
  <c r="C5" i="3"/>
  <c r="A5" i="3"/>
  <c r="G14" i="3" l="1"/>
  <c r="J18" i="3"/>
  <c r="F18" i="3" s="1"/>
  <c r="J21" i="3"/>
  <c r="B5" i="1"/>
  <c r="M3" i="1"/>
  <c r="J22" i="3" l="1"/>
  <c r="F21" i="3"/>
  <c r="J32" i="3" l="1"/>
  <c r="K32" i="3" s="1"/>
  <c r="J33" i="3"/>
  <c r="K33" i="3" s="1"/>
  <c r="J31" i="3"/>
  <c r="K31" i="3" s="1"/>
  <c r="J27" i="3"/>
  <c r="K27" i="3" s="1"/>
  <c r="J30" i="3"/>
  <c r="K30" i="3" s="1"/>
  <c r="J29" i="3"/>
  <c r="K29" i="3" s="1"/>
  <c r="J28" i="3"/>
  <c r="K28" i="3" s="1"/>
  <c r="J26" i="3"/>
  <c r="K26" i="3" s="1"/>
  <c r="M22" i="3"/>
  <c r="F22" i="3"/>
  <c r="K34" i="3" l="1"/>
  <c r="M27" i="3"/>
  <c r="N27" i="3" s="1"/>
  <c r="M31" i="3"/>
  <c r="N31" i="3" s="1"/>
  <c r="M32" i="3"/>
  <c r="N32" i="3" s="1"/>
  <c r="M33" i="3"/>
  <c r="N33" i="3" s="1"/>
  <c r="M28" i="3"/>
  <c r="N28" i="3" s="1"/>
  <c r="M26" i="3"/>
  <c r="N26" i="3" s="1"/>
  <c r="M30" i="3"/>
  <c r="N30" i="3" s="1"/>
  <c r="M29" i="3"/>
  <c r="N29" i="3" s="1"/>
  <c r="N34" i="3" l="1"/>
  <c r="E28" i="3"/>
  <c r="E33" i="3"/>
  <c r="E27" i="3"/>
  <c r="E32" i="3"/>
  <c r="E29" i="3"/>
  <c r="E30" i="3"/>
  <c r="E31" i="3"/>
  <c r="E26" i="3"/>
  <c r="J34" i="3"/>
  <c r="J35" i="3" s="1"/>
  <c r="J36" i="3" s="1"/>
  <c r="F35" i="3" l="1"/>
</calcChain>
</file>

<file path=xl/sharedStrings.xml><?xml version="1.0" encoding="utf-8"?>
<sst xmlns="http://schemas.openxmlformats.org/spreadsheetml/2006/main" count="86" uniqueCount="79">
  <si>
    <t>Only Complete This Tab If Requesting Tax Credits</t>
  </si>
  <si>
    <t>WHEDA Multifamily Application</t>
  </si>
  <si>
    <t>Tax Credits</t>
  </si>
  <si>
    <t>Section Navigation</t>
  </si>
  <si>
    <t>Do you wish to claim points for this scoring category?</t>
  </si>
  <si>
    <t>Percentage</t>
  </si>
  <si>
    <t>Points</t>
  </si>
  <si>
    <t>Total Points</t>
  </si>
  <si>
    <t>Applicant Notes:</t>
  </si>
  <si>
    <t xml:space="preserve">Please further describe: </t>
  </si>
  <si>
    <t xml:space="preserve">Internal Use Only: </t>
  </si>
  <si>
    <t>WHEDA Score</t>
  </si>
  <si>
    <t>Underwriter Scoring Comments</t>
  </si>
  <si>
    <t>Peer Review Comments</t>
  </si>
  <si>
    <t>Underwriter Notes:</t>
  </si>
  <si>
    <t>Date of Application</t>
  </si>
  <si>
    <t>Tax Credit #</t>
  </si>
  <si>
    <t>Tax Credit Stage</t>
  </si>
  <si>
    <t>Tax Credit Status</t>
  </si>
  <si>
    <t>Development Deal #</t>
  </si>
  <si>
    <t/>
  </si>
  <si>
    <t>Development Deal Status</t>
  </si>
  <si>
    <t>Score:</t>
  </si>
  <si>
    <t>Get Values:</t>
  </si>
  <si>
    <t>Send Values:</t>
  </si>
  <si>
    <t>YesNo</t>
  </si>
  <si>
    <t>Yes</t>
  </si>
  <si>
    <t>No</t>
  </si>
  <si>
    <t>Financial Leverage</t>
  </si>
  <si>
    <t>Is this project financed with Historic Tax Credits?</t>
  </si>
  <si>
    <t>Projects that received Historic Tax Credits are subject to a 4 point deduction for this category</t>
  </si>
  <si>
    <t>Annual Housing Tax Credits Requested Subtotal</t>
  </si>
  <si>
    <t>Prior Annual Housing Tax Credits Awarded</t>
  </si>
  <si>
    <t>Annual Housing Tax Credits Total</t>
  </si>
  <si>
    <t>Total Development Costs</t>
  </si>
  <si>
    <t>Annualized Adjustment Factor</t>
  </si>
  <si>
    <t>Adjusted Development Costs</t>
  </si>
  <si>
    <t>(State 4% Rural Setaside: 0.210, State 4% Small Urban SetAside: 0.180, all other projects: 0.115)</t>
  </si>
  <si>
    <t>Tax Credits Percentage of Adjusted Development Costs</t>
  </si>
  <si>
    <t>Non-Rural Set-Aside Projects</t>
  </si>
  <si>
    <t>Rural Set-Aside Projects</t>
  </si>
  <si>
    <t>0-53%</t>
  </si>
  <si>
    <t>0-66%</t>
  </si>
  <si>
    <t>53.1-56.0%</t>
  </si>
  <si>
    <t>66.1-69.0%</t>
  </si>
  <si>
    <t>56.1-59.0%</t>
  </si>
  <si>
    <t>69.1%-72.0%</t>
  </si>
  <si>
    <t>59.1-62.0%</t>
  </si>
  <si>
    <t>72.1%-75%</t>
  </si>
  <si>
    <t>62.1-65.0%</t>
  </si>
  <si>
    <t>75.1%-78.0%</t>
  </si>
  <si>
    <t>65.1-68.0%</t>
  </si>
  <si>
    <t>78.1%-81.0%</t>
  </si>
  <si>
    <t>68.1-75%</t>
  </si>
  <si>
    <t>81.1%-85%</t>
  </si>
  <si>
    <t>75.1-100%</t>
  </si>
  <si>
    <t>85.1%-100%</t>
  </si>
  <si>
    <t>Maximum 36 Points</t>
  </si>
  <si>
    <t>Is Rural?</t>
  </si>
  <si>
    <t>2020.1.1</t>
  </si>
  <si>
    <t>Project Description</t>
  </si>
  <si>
    <t>Site Contol</t>
  </si>
  <si>
    <t>Projected Operating Costs</t>
  </si>
  <si>
    <t>Instructions / Scoring Summary</t>
  </si>
  <si>
    <t>Construction Draw Schedule</t>
  </si>
  <si>
    <t>Project Name and Location</t>
  </si>
  <si>
    <t>Energy Efficiency and Sustainablilty</t>
  </si>
  <si>
    <t>Financial Feasibility</t>
  </si>
  <si>
    <t>Lower-Income Areas</t>
  </si>
  <si>
    <t>Mixed Income Incentive</t>
  </si>
  <si>
    <t>Projected Cash Flow</t>
  </si>
  <si>
    <t>Rehab/Neighborhood Stabilization</t>
  </si>
  <si>
    <t>Replacement Reserves</t>
  </si>
  <si>
    <t>Serves Large Families</t>
  </si>
  <si>
    <t>Serves Lowest-Income Residents</t>
  </si>
  <si>
    <t>Supportive Housing</t>
  </si>
  <si>
    <t>Universal Design</t>
  </si>
  <si>
    <t>Veteran's Housing</t>
  </si>
  <si>
    <t>Is project using a Rural or Non-Rural Set Aside?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</si>
</sst>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&quot;$&quot;#,##0"/>
    <numFmt numFmtId="165" formatCode="0.000"/>
    <numFmt numFmtId="166" formatCode="0.0%"/>
    <numFmt numFmtId="167" formatCode="0.000%"/>
    <numFmt numFmtId="168" formatCode="#,##0.0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577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577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7A54E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2A69C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2A69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rgb="FFF2EDDC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ED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56A38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rgb="FF80818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0" fillId="2" borderId="3" xfId="0" applyFill="1" applyBorder="1"/>
    <xf numFmtId="0" fontId="10" fillId="2" borderId="0" xfId="1" applyFont="1" applyFill="1" applyBorder="1" applyProtection="1">
      <protection locked="0"/>
    </xf>
    <xf numFmtId="0" fontId="11" fillId="3" borderId="0" xfId="0" applyFont="1" applyFill="1" applyAlignment="1">
      <alignment horizontal="center" vertical="center"/>
    </xf>
    <xf numFmtId="14" fontId="0" fillId="4" borderId="4" xfId="0" applyNumberFormat="1" applyFill="1" applyBorder="1"/>
    <xf numFmtId="0" fontId="2" fillId="3" borderId="0" xfId="0" applyFont="1" applyFill="1" applyAlignment="1">
      <alignment horizontal="right" indent="1"/>
    </xf>
    <xf numFmtId="0" fontId="0" fillId="4" borderId="4" xfId="0" applyFill="1" applyBorder="1"/>
    <xf numFmtId="0" fontId="0" fillId="3" borderId="0" xfId="0" applyFill="1"/>
    <xf numFmtId="0" fontId="2" fillId="3" borderId="0" xfId="0" applyFont="1" applyFill="1"/>
    <xf numFmtId="0" fontId="8" fillId="2" borderId="0" xfId="0" applyFont="1" applyFill="1"/>
    <xf numFmtId="0" fontId="0" fillId="5" borderId="4" xfId="0" applyFill="1" applyBorder="1" applyProtection="1">
      <protection locked="0"/>
    </xf>
    <xf numFmtId="0" fontId="12" fillId="2" borderId="0" xfId="1" applyFont="1" applyFill="1" applyBorder="1" applyProtection="1">
      <protection locked="0"/>
    </xf>
    <xf numFmtId="0" fontId="0" fillId="2" borderId="0" xfId="0" applyFill="1" applyAlignment="1">
      <alignment horizontal="left" wrapText="1"/>
    </xf>
    <xf numFmtId="0" fontId="11" fillId="2" borderId="0" xfId="0" applyFont="1" applyFill="1" applyAlignment="1">
      <alignment wrapText="1"/>
    </xf>
    <xf numFmtId="0" fontId="0" fillId="2" borderId="2" xfId="0" applyFill="1" applyBorder="1"/>
    <xf numFmtId="0" fontId="5" fillId="2" borderId="3" xfId="0" applyFont="1" applyFill="1" applyBorder="1"/>
    <xf numFmtId="0" fontId="2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right"/>
    </xf>
    <xf numFmtId="0" fontId="1" fillId="2" borderId="0" xfId="0" applyFont="1" applyFill="1"/>
    <xf numFmtId="0" fontId="13" fillId="0" borderId="0" xfId="0" applyFont="1"/>
    <xf numFmtId="0" fontId="0" fillId="2" borderId="4" xfId="0" applyFill="1" applyBorder="1" applyProtection="1">
      <protection locked="0"/>
    </xf>
    <xf numFmtId="0" fontId="14" fillId="3" borderId="0" xfId="0" applyFont="1" applyFill="1"/>
    <xf numFmtId="0" fontId="15" fillId="2" borderId="0" xfId="0" applyFont="1" applyFill="1"/>
    <xf numFmtId="1" fontId="0" fillId="4" borderId="4" xfId="0" applyNumberFormat="1" applyFill="1" applyBorder="1"/>
    <xf numFmtId="164" fontId="0" fillId="4" borderId="4" xfId="0" applyNumberFormat="1" applyFill="1" applyBorder="1"/>
    <xf numFmtId="4" fontId="3" fillId="2" borderId="0" xfId="0" applyNumberFormat="1" applyFont="1" applyFill="1"/>
    <xf numFmtId="164" fontId="0" fillId="2" borderId="4" xfId="0" applyNumberFormat="1" applyFill="1" applyBorder="1" applyProtection="1">
      <protection locked="0"/>
    </xf>
    <xf numFmtId="2" fontId="3" fillId="2" borderId="0" xfId="0" applyNumberFormat="1" applyFont="1" applyFill="1"/>
    <xf numFmtId="165" fontId="0" fillId="2" borderId="4" xfId="0" applyNumberFormat="1" applyFill="1" applyBorder="1" applyProtection="1">
      <protection locked="0"/>
    </xf>
    <xf numFmtId="6" fontId="3" fillId="2" borderId="0" xfId="0" applyNumberFormat="1" applyFont="1" applyFill="1"/>
    <xf numFmtId="166" fontId="0" fillId="4" borderId="4" xfId="0" applyNumberFormat="1" applyFill="1" applyBorder="1"/>
    <xf numFmtId="167" fontId="3" fillId="2" borderId="0" xfId="0" applyNumberFormat="1" applyFont="1" applyFill="1"/>
    <xf numFmtId="0" fontId="16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17" fillId="6" borderId="5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20" fillId="2" borderId="0" xfId="0" applyFont="1" applyFill="1" applyAlignment="1">
      <alignment vertical="top" wrapText="1"/>
    </xf>
    <xf numFmtId="168" fontId="3" fillId="2" borderId="0" xfId="0" applyNumberFormat="1" applyFont="1" applyFill="1"/>
    <xf numFmtId="0" fontId="3" fillId="4" borderId="4" xfId="0" applyFont="1" applyFill="1" applyBorder="1"/>
    <xf numFmtId="0" fontId="3" fillId="0" borderId="0" xfId="0" applyFont="1"/>
    <xf numFmtId="0" fontId="21" fillId="3" borderId="0" xfId="0" applyFont="1" applyFill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6" xfId="0" applyFill="1" applyBorder="1" applyAlignment="1" applyProtection="1">
      <alignment horizontal="left"/>
      <protection locked="0"/>
    </xf>
    <xf numFmtId="0" fontId="0" fillId="6" borderId="7" xfId="0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4">
    <dxf>
      <font>
        <b/>
        <i val="0"/>
        <color rgb="FFC00000"/>
      </font>
    </dxf>
    <dxf>
      <font>
        <color theme="0"/>
      </font>
      <fill>
        <patternFill>
          <bgColor rgb="FF07A54E"/>
        </patternFill>
      </fill>
    </dxf>
    <dxf>
      <font>
        <color theme="0"/>
      </font>
      <fill>
        <patternFill>
          <bgColor rgb="FF91262E"/>
        </patternFill>
      </fill>
    </dxf>
    <dxf>
      <fill>
        <patternFill>
          <bgColor rgb="FFFFCA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hedacom.sharepoint.com/sites/ProLinkDataMigrationSubproject/Shared%20Documents/TC%20And%20WHEDA%20Loan%20Applications/WHEDA%20Multi-Family%20Application%20v2020.18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1. Cover Page"/>
      <sheetName val="2. Project Name &amp; Location"/>
      <sheetName val="3. Project Description"/>
      <sheetName val="4. Applicant Information"/>
      <sheetName val="5. Site Description"/>
      <sheetName val="6. Site Control"/>
      <sheetName val="7. Zoning"/>
      <sheetName val="8. Ownership Entity"/>
      <sheetName val="9. Project Team"/>
      <sheetName val="10. Project &amp; Unit Amenities"/>
      <sheetName val="11. Unit Mix"/>
      <sheetName val="Unit Mix Helper"/>
      <sheetName val="12. Funding Sources"/>
      <sheetName val="13. Project Costs &amp; Credit Calc"/>
      <sheetName val="ProLink Mapping"/>
      <sheetName val="14. Projected Operating Costs"/>
      <sheetName val="15. Projected Cash Flow"/>
      <sheetName val="16. Financial Feasibility"/>
      <sheetName val="17. Replacement Reserves"/>
      <sheetName val="18. Construction Draw Schedule"/>
      <sheetName val="FOR WHEDA USE ONLY"/>
      <sheetName val="19. Instructions Scoring Sum"/>
      <sheetName val="20. Lower-Income Areas"/>
      <sheetName val="21. Energy Eff &amp; Sustainabilty"/>
      <sheetName val="22. Mixed Income Incentive"/>
      <sheetName val="23. Serves Large Families"/>
      <sheetName val="24. Serves Lowest Income"/>
      <sheetName val="25. Supportive Housing"/>
      <sheetName val="26. Veterans Housing"/>
      <sheetName val="27. Rehab Neighborhood Stabili"/>
      <sheetName val="28. Universal Design"/>
      <sheetName val="29. Financial Leverage"/>
      <sheetName val="30. Eventual Tenant Own"/>
      <sheetName val="31. Development Team"/>
      <sheetName val="32. Areas of Economic Opp"/>
      <sheetName val="33. Rural Areas w_o TC"/>
      <sheetName val="34. Workforce Housing"/>
      <sheetName val="35.Community Service Facilities"/>
      <sheetName val="Threshold Checklist"/>
      <sheetName val="Self Scoring checklist"/>
      <sheetName val="WHEDA Loan Signatures"/>
      <sheetName val="Tax Credit Signatures"/>
      <sheetName val="SD_Dropdowns"/>
      <sheetName val="RentLimits"/>
      <sheetName val="IncomeLimits"/>
    </sheetNames>
    <sheetDataSet>
      <sheetData sheetId="0"/>
      <sheetData sheetId="1"/>
      <sheetData sheetId="2">
        <row r="3">
          <cell r="M3"/>
        </row>
        <row r="5">
          <cell r="C5" t="str">
            <v>Date of Application</v>
          </cell>
          <cell r="E5" t="str">
            <v>Tax Credit #</v>
          </cell>
          <cell r="H5" t="str">
            <v>Tax Credit Stage</v>
          </cell>
          <cell r="J5" t="str">
            <v>Tax Credit Status</v>
          </cell>
          <cell r="L5" t="str">
            <v>Development Deal #</v>
          </cell>
          <cell r="M5"/>
          <cell r="N5" t="str">
            <v>Development Deal Status</v>
          </cell>
          <cell r="O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KY2" t="str">
            <v>AK</v>
          </cell>
          <cell r="LA2" t="str">
            <v>Adams County</v>
          </cell>
          <cell r="LC2" t="str">
            <v>CBRF</v>
          </cell>
          <cell r="LE2" t="str">
            <v>Acquisition/New Construction</v>
          </cell>
          <cell r="LG2" t="str">
            <v>0 Bedroom</v>
          </cell>
          <cell r="LI2" t="str">
            <v>Yes</v>
          </cell>
          <cell r="LK2" t="str">
            <v>Yes</v>
          </cell>
          <cell r="LM2" t="str">
            <v>Yes</v>
          </cell>
          <cell r="LO2" t="str">
            <v>Yes</v>
          </cell>
          <cell r="LQ2" t="str">
            <v>Yes</v>
          </cell>
          <cell r="LS2" t="str">
            <v>Yes</v>
          </cell>
          <cell r="LU2" t="str">
            <v>Yes</v>
          </cell>
          <cell r="LW2" t="str">
            <v>Yes</v>
          </cell>
          <cell r="LY2" t="str">
            <v>Yes</v>
          </cell>
          <cell r="MA2" t="str">
            <v>Yes</v>
          </cell>
          <cell r="MC2" t="str">
            <v>Yes</v>
          </cell>
          <cell r="ME2" t="str">
            <v>Yes</v>
          </cell>
          <cell r="MG2" t="str">
            <v>Yes</v>
          </cell>
          <cell r="MI2" t="str">
            <v>Permanent</v>
          </cell>
          <cell r="MK2" t="str">
            <v>Electric Baseboard</v>
          </cell>
          <cell r="MM2" t="str">
            <v>Central Air</v>
          </cell>
          <cell r="MO2" t="str">
            <v>Electric</v>
          </cell>
          <cell r="MQ2" t="str">
            <v>Electric</v>
          </cell>
          <cell r="MS2" t="str">
            <v>Apartments</v>
          </cell>
          <cell r="MU2" t="str">
            <v>20%</v>
          </cell>
          <cell r="MW2" t="str">
            <v>0 Bedroom</v>
          </cell>
          <cell r="MY2" t="str">
            <v>7/10 Flex Financing</v>
          </cell>
          <cell r="NA2" t="str">
            <v>Mortgage Loan</v>
          </cell>
          <cell r="NC2" t="str">
            <v>0 Bedroom</v>
          </cell>
          <cell r="NE2" t="str">
            <v>Apartment</v>
          </cell>
          <cell r="NG2" t="str">
            <v>20%</v>
          </cell>
          <cell r="NI2" t="str">
            <v>Company</v>
          </cell>
          <cell r="NK2" t="str">
            <v>AM Special Activity</v>
          </cell>
          <cell r="NM2" t="str">
            <v>Yes</v>
          </cell>
          <cell r="NO2" t="str">
            <v>Yes</v>
          </cell>
          <cell r="NQ2" t="str">
            <v>N/A</v>
          </cell>
          <cell r="NS2" t="str">
            <v>20/50</v>
          </cell>
          <cell r="NU2" t="str">
            <v>Yes</v>
          </cell>
          <cell r="NW2" t="str">
            <v>Yes</v>
          </cell>
          <cell r="NY2" t="str">
            <v>Yes</v>
          </cell>
          <cell r="OA2" t="str">
            <v>Yes</v>
          </cell>
          <cell r="OC2" t="str">
            <v>Yes</v>
          </cell>
          <cell r="OE2" t="str">
            <v>Yes</v>
          </cell>
          <cell r="OG2" t="str">
            <v>Yes</v>
          </cell>
          <cell r="OI2" t="str">
            <v>Yes</v>
          </cell>
          <cell r="OK2" t="str">
            <v>Yes</v>
          </cell>
          <cell r="OM2" t="str">
            <v>Yes</v>
          </cell>
          <cell r="OO2" t="str">
            <v>Yes</v>
          </cell>
          <cell r="OQ2" t="str">
            <v>Yes</v>
          </cell>
        </row>
        <row r="3">
          <cell r="KY3" t="str">
            <v>AL</v>
          </cell>
          <cell r="LA3" t="str">
            <v>Ashland County</v>
          </cell>
          <cell r="LC3" t="str">
            <v>Elderly</v>
          </cell>
          <cell r="LE3" t="str">
            <v>Acquisition/Rehab</v>
          </cell>
          <cell r="LG3" t="str">
            <v>1 Bedroom</v>
          </cell>
          <cell r="LI3" t="str">
            <v>No</v>
          </cell>
          <cell r="LK3" t="str">
            <v>No</v>
          </cell>
          <cell r="LM3" t="str">
            <v>No</v>
          </cell>
          <cell r="LO3" t="str">
            <v>No</v>
          </cell>
          <cell r="LQ3" t="str">
            <v>No</v>
          </cell>
          <cell r="LS3" t="str">
            <v>No</v>
          </cell>
          <cell r="LU3" t="str">
            <v>No</v>
          </cell>
          <cell r="LW3" t="str">
            <v>No</v>
          </cell>
          <cell r="LY3" t="str">
            <v>No</v>
          </cell>
          <cell r="MA3" t="str">
            <v>No</v>
          </cell>
          <cell r="MC3" t="str">
            <v>No</v>
          </cell>
          <cell r="ME3" t="str">
            <v>No</v>
          </cell>
          <cell r="MG3" t="str">
            <v>No</v>
          </cell>
          <cell r="MI3" t="str">
            <v>Subsidized Funding</v>
          </cell>
          <cell r="MK3" t="str">
            <v>Electric Forced Air</v>
          </cell>
          <cell r="MM3" t="str">
            <v>Central Chiller</v>
          </cell>
          <cell r="MO3" t="str">
            <v>Gas</v>
          </cell>
          <cell r="MQ3" t="str">
            <v>Gas</v>
          </cell>
          <cell r="MS3" t="str">
            <v>Duplex</v>
          </cell>
          <cell r="MU3" t="str">
            <v>30%</v>
          </cell>
          <cell r="MW3" t="str">
            <v>1 Bedroom</v>
          </cell>
          <cell r="MY3" t="str">
            <v>Construction Plus Loan</v>
          </cell>
          <cell r="NA3" t="str">
            <v>Participating Loan</v>
          </cell>
          <cell r="NC3" t="str">
            <v>1 Bedroom</v>
          </cell>
          <cell r="NE3" t="str">
            <v>Duplex</v>
          </cell>
          <cell r="NG3" t="str">
            <v>30%</v>
          </cell>
          <cell r="NI3" t="str">
            <v>Individual</v>
          </cell>
          <cell r="NK3" t="str">
            <v>Applicant</v>
          </cell>
          <cell r="NM3" t="str">
            <v>No</v>
          </cell>
          <cell r="NO3" t="str">
            <v>No</v>
          </cell>
          <cell r="NQ3" t="str">
            <v>General Set-Aside</v>
          </cell>
          <cell r="NS3" t="str">
            <v>40/60</v>
          </cell>
          <cell r="NU3" t="str">
            <v>No</v>
          </cell>
          <cell r="NW3" t="str">
            <v>No</v>
          </cell>
          <cell r="NY3" t="str">
            <v>No</v>
          </cell>
          <cell r="OA3" t="str">
            <v>No</v>
          </cell>
          <cell r="OC3" t="str">
            <v>No</v>
          </cell>
          <cell r="OE3" t="str">
            <v>No</v>
          </cell>
          <cell r="OG3" t="str">
            <v>No</v>
          </cell>
          <cell r="OI3" t="str">
            <v>No</v>
          </cell>
          <cell r="OK3" t="str">
            <v>No</v>
          </cell>
          <cell r="OM3" t="str">
            <v>No</v>
          </cell>
          <cell r="OO3" t="str">
            <v>No</v>
          </cell>
          <cell r="OQ3" t="str">
            <v>No</v>
          </cell>
        </row>
        <row r="4">
          <cell r="KY4" t="str">
            <v>AR</v>
          </cell>
          <cell r="LA4" t="str">
            <v>Barron County</v>
          </cell>
          <cell r="LC4" t="str">
            <v>Family</v>
          </cell>
          <cell r="LE4" t="str">
            <v>Adaptive Reuse</v>
          </cell>
          <cell r="LG4" t="str">
            <v>2 Bedroom</v>
          </cell>
          <cell r="MI4" t="str">
            <v>Grant</v>
          </cell>
          <cell r="MK4" t="str">
            <v>Gas Forced Air</v>
          </cell>
          <cell r="MM4" t="str">
            <v>Through Wall</v>
          </cell>
          <cell r="MO4" t="str">
            <v>Oil Fired</v>
          </cell>
          <cell r="MQ4" t="str">
            <v>Combo</v>
          </cell>
          <cell r="MS4" t="str">
            <v>Other-Mixed</v>
          </cell>
          <cell r="MU4" t="str">
            <v>40%</v>
          </cell>
          <cell r="MW4" t="str">
            <v>2 Bedroom</v>
          </cell>
          <cell r="MY4" t="str">
            <v>Stand-Alone Bond Financing</v>
          </cell>
          <cell r="NA4" t="str">
            <v>Subsidy Loan</v>
          </cell>
          <cell r="NC4" t="str">
            <v>2 Bedroom</v>
          </cell>
          <cell r="NE4" t="str">
            <v>Single Family</v>
          </cell>
          <cell r="NG4" t="str">
            <v>40%</v>
          </cell>
          <cell r="NK4" t="str">
            <v>Auditor</v>
          </cell>
          <cell r="NQ4" t="str">
            <v>Non-Profit Set-Aside</v>
          </cell>
          <cell r="NS4" t="str">
            <v>Income Averaging</v>
          </cell>
        </row>
        <row r="5">
          <cell r="KY5" t="str">
            <v>AZ</v>
          </cell>
          <cell r="LA5" t="str">
            <v>Bayfield County</v>
          </cell>
          <cell r="LC5" t="str">
            <v>Homeless</v>
          </cell>
          <cell r="LE5" t="str">
            <v>Adaptive Reuse/New Construction</v>
          </cell>
          <cell r="LG5" t="str">
            <v>3 Bedroom</v>
          </cell>
          <cell r="MK5" t="str">
            <v>Gas Radiant</v>
          </cell>
          <cell r="MM5" t="str">
            <v>Window Unit</v>
          </cell>
          <cell r="MS5" t="str">
            <v>Single Family House</v>
          </cell>
          <cell r="MU5" t="str">
            <v>50%</v>
          </cell>
          <cell r="MW5" t="str">
            <v>3 Bedroom</v>
          </cell>
          <cell r="MY5" t="str">
            <v>Subordinate Debt Financing</v>
          </cell>
          <cell r="NA5" t="str">
            <v>Third Party Loan</v>
          </cell>
          <cell r="NC5" t="str">
            <v>3 Bedroom</v>
          </cell>
          <cell r="NE5" t="str">
            <v>Townhouses</v>
          </cell>
          <cell r="NG5" t="str">
            <v>50%</v>
          </cell>
          <cell r="NK5" t="str">
            <v>Business Relationship</v>
          </cell>
          <cell r="NQ5" t="str">
            <v>Rural Set-Aside</v>
          </cell>
        </row>
        <row r="6">
          <cell r="KY6" t="str">
            <v>CA</v>
          </cell>
          <cell r="LA6" t="str">
            <v>Brown County</v>
          </cell>
          <cell r="LC6" t="str">
            <v>RCAC</v>
          </cell>
          <cell r="LE6" t="str">
            <v>Equity Take Out</v>
          </cell>
          <cell r="LG6" t="str">
            <v>4 Bedroom</v>
          </cell>
          <cell r="MK6" t="str">
            <v>Heat Pump</v>
          </cell>
          <cell r="MS6" t="str">
            <v>Single Room Occupancy</v>
          </cell>
          <cell r="MU6" t="str">
            <v>60%</v>
          </cell>
          <cell r="MW6" t="str">
            <v>4 Bedroom</v>
          </cell>
          <cell r="MY6" t="str">
            <v>NONE</v>
          </cell>
          <cell r="NA6" t="str">
            <v>Permanent Immediate</v>
          </cell>
          <cell r="NC6" t="str">
            <v>4 Bedroom</v>
          </cell>
          <cell r="NG6" t="str">
            <v>60%</v>
          </cell>
          <cell r="NK6" t="str">
            <v>Construction Inspector</v>
          </cell>
          <cell r="NQ6" t="str">
            <v>Supportive Housing Set-Aside</v>
          </cell>
        </row>
        <row r="7">
          <cell r="KY7" t="str">
            <v>CO</v>
          </cell>
          <cell r="LA7" t="str">
            <v>Buffalo County</v>
          </cell>
          <cell r="LC7" t="str">
            <v>Single Room Occupancy</v>
          </cell>
          <cell r="LE7" t="str">
            <v>New Construction</v>
          </cell>
          <cell r="LG7" t="str">
            <v>5 Bedroom</v>
          </cell>
          <cell r="MK7" t="str">
            <v>Oil Forced Air</v>
          </cell>
          <cell r="MS7" t="str">
            <v>Townhome/Row</v>
          </cell>
          <cell r="MU7" t="str">
            <v>70%</v>
          </cell>
          <cell r="MW7" t="str">
            <v>5 Bedroom</v>
          </cell>
          <cell r="NA7" t="str">
            <v>Permanent Forward</v>
          </cell>
          <cell r="NC7" t="str">
            <v>5 Bedroom</v>
          </cell>
          <cell r="NG7" t="str">
            <v>70%</v>
          </cell>
          <cell r="NK7" t="str">
            <v>General Contractor</v>
          </cell>
          <cell r="NQ7" t="str">
            <v>Preservation Set-Aside</v>
          </cell>
        </row>
        <row r="8">
          <cell r="KY8" t="str">
            <v>CT</v>
          </cell>
          <cell r="LA8" t="str">
            <v>Burnett County</v>
          </cell>
          <cell r="LC8" t="str">
            <v>Supportive Housing</v>
          </cell>
          <cell r="LE8" t="str">
            <v>Refinance</v>
          </cell>
          <cell r="MK8" t="str">
            <v>Oil Radiant</v>
          </cell>
          <cell r="MU8" t="str">
            <v>80%</v>
          </cell>
          <cell r="NA8" t="str">
            <v>Construction/Permanent</v>
          </cell>
          <cell r="NG8" t="str">
            <v>80%</v>
          </cell>
          <cell r="NK8" t="str">
            <v>General Managing Partner</v>
          </cell>
          <cell r="NQ8" t="str">
            <v>Small Urban</v>
          </cell>
        </row>
        <row r="9">
          <cell r="KY9" t="str">
            <v>DC</v>
          </cell>
          <cell r="LA9" t="str">
            <v>Calumet County</v>
          </cell>
          <cell r="NA9" t="str">
            <v>Gap Financing</v>
          </cell>
          <cell r="NK9" t="str">
            <v>Insurance Broker</v>
          </cell>
        </row>
        <row r="10">
          <cell r="KY10" t="str">
            <v>DE</v>
          </cell>
          <cell r="LA10" t="str">
            <v>Chippewa County</v>
          </cell>
          <cell r="NA10" t="str">
            <v>Standby</v>
          </cell>
          <cell r="NK10" t="str">
            <v>Insurance Carrier</v>
          </cell>
        </row>
        <row r="11">
          <cell r="KY11" t="str">
            <v>FL</v>
          </cell>
          <cell r="LA11" t="str">
            <v>Clark County</v>
          </cell>
          <cell r="NA11" t="str">
            <v>Construction Only</v>
          </cell>
          <cell r="NK11" t="str">
            <v>Landlord</v>
          </cell>
        </row>
        <row r="12">
          <cell r="KY12" t="str">
            <v>GA</v>
          </cell>
          <cell r="LA12" t="str">
            <v>Columbia County</v>
          </cell>
          <cell r="NA12" t="str">
            <v>RD</v>
          </cell>
          <cell r="NK12" t="str">
            <v>Law Firm</v>
          </cell>
        </row>
        <row r="13">
          <cell r="KY13" t="str">
            <v>HI</v>
          </cell>
          <cell r="LA13" t="str">
            <v>Crawford County</v>
          </cell>
          <cell r="NA13" t="str">
            <v>Permanent</v>
          </cell>
          <cell r="NK13" t="str">
            <v>Mortgagor</v>
          </cell>
        </row>
        <row r="14">
          <cell r="KY14" t="str">
            <v>IA</v>
          </cell>
          <cell r="LA14" t="str">
            <v>Dane County</v>
          </cell>
          <cell r="NK14" t="str">
            <v>Other</v>
          </cell>
        </row>
        <row r="15">
          <cell r="KY15" t="str">
            <v>ID</v>
          </cell>
          <cell r="LA15" t="str">
            <v>Dodge County</v>
          </cell>
          <cell r="NK15" t="str">
            <v>Site Management</v>
          </cell>
        </row>
        <row r="16">
          <cell r="KY16" t="str">
            <v>IL</v>
          </cell>
          <cell r="LA16" t="str">
            <v>Door County</v>
          </cell>
          <cell r="NK16" t="str">
            <v>Sponsor</v>
          </cell>
        </row>
        <row r="17">
          <cell r="KY17" t="str">
            <v>IN</v>
          </cell>
          <cell r="LA17" t="str">
            <v>Douglas County</v>
          </cell>
          <cell r="NK17" t="str">
            <v>Syndicator</v>
          </cell>
        </row>
        <row r="18">
          <cell r="KY18" t="str">
            <v>KS</v>
          </cell>
          <cell r="LA18" t="str">
            <v>Dunn County</v>
          </cell>
          <cell r="NK18" t="str">
            <v>Title Company</v>
          </cell>
        </row>
        <row r="19">
          <cell r="KY19" t="str">
            <v>KY</v>
          </cell>
          <cell r="LA19" t="str">
            <v>Eau Claire County</v>
          </cell>
          <cell r="NK19" t="str">
            <v>Developer</v>
          </cell>
        </row>
        <row r="20">
          <cell r="KY20" t="str">
            <v>LA</v>
          </cell>
          <cell r="LA20" t="str">
            <v>Florence County</v>
          </cell>
          <cell r="NK20" t="str">
            <v>Management Agent</v>
          </cell>
        </row>
        <row r="21">
          <cell r="KY21" t="str">
            <v>MA</v>
          </cell>
          <cell r="LA21" t="str">
            <v>Fond du Lac County</v>
          </cell>
          <cell r="NK21" t="str">
            <v>Owner</v>
          </cell>
        </row>
        <row r="22">
          <cell r="KY22" t="str">
            <v>MD</v>
          </cell>
          <cell r="LA22" t="str">
            <v>Forest County</v>
          </cell>
          <cell r="NK22" t="str">
            <v>Accountant</v>
          </cell>
        </row>
        <row r="23">
          <cell r="KY23" t="str">
            <v>ME</v>
          </cell>
          <cell r="LA23" t="str">
            <v>Grant County</v>
          </cell>
          <cell r="NK23" t="str">
            <v>Architect</v>
          </cell>
        </row>
        <row r="24">
          <cell r="KY24" t="str">
            <v>MI</v>
          </cell>
          <cell r="LA24" t="str">
            <v>Green County</v>
          </cell>
          <cell r="NK24" t="str">
            <v>Lender</v>
          </cell>
        </row>
        <row r="25">
          <cell r="KY25" t="str">
            <v>MN</v>
          </cell>
          <cell r="LA25" t="str">
            <v>Green Lake County</v>
          </cell>
          <cell r="NK25" t="str">
            <v>Management Entity</v>
          </cell>
        </row>
        <row r="26">
          <cell r="KY26" t="str">
            <v>MO</v>
          </cell>
          <cell r="LA26" t="str">
            <v>Iowa County</v>
          </cell>
          <cell r="NK26" t="str">
            <v>Mortgage Banker</v>
          </cell>
        </row>
        <row r="27">
          <cell r="KY27" t="str">
            <v>MS</v>
          </cell>
          <cell r="LA27" t="str">
            <v>Iron County</v>
          </cell>
          <cell r="NK27" t="str">
            <v>Partnership</v>
          </cell>
        </row>
        <row r="28">
          <cell r="KY28" t="str">
            <v>MT</v>
          </cell>
          <cell r="LA28" t="str">
            <v>Jackson County</v>
          </cell>
        </row>
        <row r="29">
          <cell r="KY29" t="str">
            <v>NC</v>
          </cell>
          <cell r="LA29" t="str">
            <v>Jefferson County</v>
          </cell>
        </row>
        <row r="30">
          <cell r="KY30" t="str">
            <v>ND</v>
          </cell>
          <cell r="LA30" t="str">
            <v>Juneau County</v>
          </cell>
        </row>
        <row r="31">
          <cell r="KY31" t="str">
            <v>NE</v>
          </cell>
          <cell r="LA31" t="str">
            <v>Kenosha County</v>
          </cell>
        </row>
        <row r="32">
          <cell r="KY32" t="str">
            <v>NH</v>
          </cell>
          <cell r="LA32" t="str">
            <v>Kewaunee County</v>
          </cell>
        </row>
        <row r="33">
          <cell r="KY33" t="str">
            <v>NJ</v>
          </cell>
          <cell r="LA33" t="str">
            <v>La Crosse County</v>
          </cell>
        </row>
        <row r="34">
          <cell r="KY34" t="str">
            <v>NM</v>
          </cell>
          <cell r="LA34" t="str">
            <v>Lafayette County</v>
          </cell>
        </row>
        <row r="35">
          <cell r="KY35" t="str">
            <v>NV</v>
          </cell>
          <cell r="LA35" t="str">
            <v>Langlade County</v>
          </cell>
        </row>
        <row r="36">
          <cell r="KY36" t="str">
            <v>NY</v>
          </cell>
          <cell r="LA36" t="str">
            <v>Lincoln County</v>
          </cell>
        </row>
        <row r="37">
          <cell r="KY37" t="str">
            <v>OH</v>
          </cell>
          <cell r="LA37" t="str">
            <v>Manitowoc County</v>
          </cell>
        </row>
        <row r="38">
          <cell r="KY38" t="str">
            <v>OK</v>
          </cell>
          <cell r="LA38" t="str">
            <v>Marathon County</v>
          </cell>
        </row>
        <row r="39">
          <cell r="KY39" t="str">
            <v>OR</v>
          </cell>
          <cell r="LA39" t="str">
            <v>Marinette County</v>
          </cell>
        </row>
        <row r="40">
          <cell r="KY40" t="str">
            <v>PA</v>
          </cell>
          <cell r="LA40" t="str">
            <v>Marquette County</v>
          </cell>
        </row>
        <row r="41">
          <cell r="KY41" t="str">
            <v>RI</v>
          </cell>
          <cell r="LA41" t="str">
            <v>Menominee County</v>
          </cell>
        </row>
        <row r="42">
          <cell r="KY42" t="str">
            <v>SC</v>
          </cell>
          <cell r="LA42" t="str">
            <v>Milwaukee County</v>
          </cell>
        </row>
        <row r="43">
          <cell r="KY43" t="str">
            <v>SD</v>
          </cell>
          <cell r="LA43" t="str">
            <v>Monroe County</v>
          </cell>
        </row>
        <row r="44">
          <cell r="KY44" t="str">
            <v>TN</v>
          </cell>
          <cell r="LA44" t="str">
            <v>Oconto County</v>
          </cell>
        </row>
        <row r="45">
          <cell r="KY45" t="str">
            <v>TX</v>
          </cell>
          <cell r="LA45" t="str">
            <v>Oneida County</v>
          </cell>
        </row>
        <row r="46">
          <cell r="KY46" t="str">
            <v>UT</v>
          </cell>
          <cell r="LA46" t="str">
            <v>Outagamie County</v>
          </cell>
        </row>
        <row r="47">
          <cell r="KY47" t="str">
            <v>VA</v>
          </cell>
          <cell r="LA47" t="str">
            <v>Ozaukee County</v>
          </cell>
        </row>
        <row r="48">
          <cell r="KY48" t="str">
            <v>VT</v>
          </cell>
          <cell r="LA48" t="str">
            <v>Pepin County</v>
          </cell>
        </row>
        <row r="49">
          <cell r="KY49" t="str">
            <v>WA</v>
          </cell>
          <cell r="LA49" t="str">
            <v>Pierce County</v>
          </cell>
        </row>
        <row r="50">
          <cell r="KY50" t="str">
            <v>WI</v>
          </cell>
          <cell r="LA50" t="str">
            <v>Polk County</v>
          </cell>
        </row>
        <row r="51">
          <cell r="KY51" t="str">
            <v>WV</v>
          </cell>
          <cell r="LA51" t="str">
            <v>Portage County</v>
          </cell>
        </row>
        <row r="52">
          <cell r="KY52" t="str">
            <v>WY</v>
          </cell>
          <cell r="LA52" t="str">
            <v>Price County</v>
          </cell>
        </row>
        <row r="53">
          <cell r="LA53" t="str">
            <v>Racine County</v>
          </cell>
        </row>
        <row r="54">
          <cell r="LA54" t="str">
            <v>Richland County</v>
          </cell>
        </row>
        <row r="55">
          <cell r="LA55" t="str">
            <v>Rock County</v>
          </cell>
        </row>
        <row r="56">
          <cell r="LA56" t="str">
            <v>Rusk County</v>
          </cell>
        </row>
        <row r="57">
          <cell r="LA57" t="str">
            <v>Sauk County</v>
          </cell>
        </row>
        <row r="58">
          <cell r="LA58" t="str">
            <v>Sawyer County</v>
          </cell>
        </row>
        <row r="59">
          <cell r="LA59" t="str">
            <v>Shawano County</v>
          </cell>
        </row>
        <row r="60">
          <cell r="LA60" t="str">
            <v>Sheboygan County</v>
          </cell>
        </row>
        <row r="61">
          <cell r="LA61" t="str">
            <v>St. Croix County</v>
          </cell>
        </row>
        <row r="62">
          <cell r="LA62" t="str">
            <v>Taylor County</v>
          </cell>
        </row>
        <row r="63">
          <cell r="LA63" t="str">
            <v>Trempealeau County</v>
          </cell>
        </row>
        <row r="64">
          <cell r="LA64" t="str">
            <v>Vernon County</v>
          </cell>
        </row>
        <row r="65">
          <cell r="LA65" t="str">
            <v>Vilas County</v>
          </cell>
        </row>
        <row r="66">
          <cell r="LA66" t="str">
            <v>Walworth County</v>
          </cell>
        </row>
        <row r="67">
          <cell r="LA67" t="str">
            <v>Washburn County</v>
          </cell>
        </row>
        <row r="68">
          <cell r="LA68" t="str">
            <v>Washington County</v>
          </cell>
        </row>
        <row r="69">
          <cell r="LA69" t="str">
            <v>Waukesha County</v>
          </cell>
        </row>
        <row r="70">
          <cell r="LA70" t="str">
            <v>Waupaca County</v>
          </cell>
        </row>
        <row r="71">
          <cell r="LA71" t="str">
            <v>Waushara County</v>
          </cell>
        </row>
        <row r="72">
          <cell r="LA72" t="str">
            <v>Winnebago County</v>
          </cell>
        </row>
        <row r="73">
          <cell r="LA73" t="str">
            <v>Wood County</v>
          </cell>
        </row>
      </sheetData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01DA-93B1-4DC6-8A60-A2CC0F822507}">
  <dimension ref="A1:BT606"/>
  <sheetViews>
    <sheetView tabSelected="1" topLeftCell="C1" zoomScaleNormal="100" workbookViewId="0">
      <selection activeCell="F12" sqref="F12"/>
    </sheetView>
  </sheetViews>
  <sheetFormatPr defaultColWidth="8.85546875" defaultRowHeight="15" x14ac:dyDescent="0.25"/>
  <cols>
    <col min="1" max="1" width="69.5703125" hidden="1" customWidth="1"/>
    <col min="3" max="3" width="25.42578125" customWidth="1"/>
    <col min="4" max="4" width="49" customWidth="1"/>
    <col min="5" max="5" width="17.140625" customWidth="1"/>
    <col min="6" max="6" width="25.42578125" customWidth="1"/>
    <col min="7" max="7" width="49" customWidth="1"/>
    <col min="8" max="8" width="16" customWidth="1"/>
    <col min="9" max="9" width="20" customWidth="1"/>
    <col min="10" max="10" width="17.7109375" style="51" customWidth="1"/>
    <col min="11" max="11" width="14.140625" style="51" customWidth="1"/>
    <col min="12" max="12" width="19.28515625" style="51" bestFit="1" customWidth="1"/>
    <col min="13" max="13" width="13.42578125" style="51" customWidth="1"/>
    <col min="14" max="14" width="24.140625" style="51" customWidth="1"/>
    <col min="15" max="15" width="21.5703125" customWidth="1"/>
  </cols>
  <sheetData>
    <row r="1" spans="1:72" x14ac:dyDescent="0.25">
      <c r="A1" s="1"/>
      <c r="B1" s="1"/>
      <c r="C1" s="2" t="s">
        <v>0</v>
      </c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28.5" x14ac:dyDescent="0.45">
      <c r="A2" s="1"/>
      <c r="B2" s="1"/>
      <c r="C2" s="4" t="s">
        <v>1</v>
      </c>
      <c r="D2" s="4"/>
      <c r="E2" s="5" t="s">
        <v>59</v>
      </c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5.75" x14ac:dyDescent="0.25">
      <c r="A3" s="1"/>
      <c r="B3" s="1"/>
      <c r="C3" s="6" t="s">
        <v>2</v>
      </c>
      <c r="D3" s="6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8.75" x14ac:dyDescent="0.3">
      <c r="A4" s="7" t="s">
        <v>3</v>
      </c>
      <c r="B4" s="8"/>
      <c r="C4" s="9"/>
      <c r="D4" s="10"/>
      <c r="E4" s="10"/>
      <c r="F4" s="10"/>
      <c r="G4" s="10"/>
      <c r="H4" s="10"/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5.75" x14ac:dyDescent="0.25">
      <c r="A5" s="11" t="e">
        <f>HYPERLINK("#WHEDA_Commercial_Loan", WHEDA_Commercial_Loan)</f>
        <v>#NAME?</v>
      </c>
      <c r="B5" s="12"/>
      <c r="C5" s="25" t="str">
        <f>'[1]2. Project Name &amp; Location'!C5</f>
        <v>Date of Application</v>
      </c>
      <c r="D5" s="13" t="s">
        <v>20</v>
      </c>
      <c r="E5" s="14" t="str">
        <f>'[1]2. Project Name &amp; Location'!E5</f>
        <v>Tax Credit #</v>
      </c>
      <c r="F5" s="15" t="s">
        <v>20</v>
      </c>
      <c r="G5" s="16"/>
      <c r="H5" s="17" t="str">
        <f>'[1]2. Project Name &amp; Location'!H5</f>
        <v>Tax Credit Stage</v>
      </c>
      <c r="I5" s="15" t="s">
        <v>20</v>
      </c>
      <c r="J5" s="17" t="str">
        <f>'[1]2. Project Name &amp; Location'!J5</f>
        <v>Tax Credit Status</v>
      </c>
      <c r="K5" s="50" t="s">
        <v>20</v>
      </c>
      <c r="L5" s="17" t="str">
        <f>'[1]2. Project Name &amp; Location'!L5</f>
        <v>Development Deal #</v>
      </c>
      <c r="M5" s="50" t="str">
        <f>IF(ISBLANK('[1]2. Project Name &amp; Location'!M5),"",'[1]2. Project Name &amp; Location'!M5)</f>
        <v/>
      </c>
      <c r="N5" s="17" t="str">
        <f>'[1]2. Project Name &amp; Location'!N5</f>
        <v>Development Deal Status</v>
      </c>
      <c r="O5" s="15" t="str">
        <f>IF(ISBLANK('[1]2. Project Name &amp; Location'!O5),"",'[1]2. Project Name &amp; Location'!O5)</f>
        <v/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8.75" x14ac:dyDescent="0.3">
      <c r="A6" s="11" t="s">
        <v>65</v>
      </c>
      <c r="B6" s="18" t="s">
        <v>28</v>
      </c>
      <c r="E6" s="1"/>
      <c r="F6" s="1"/>
      <c r="G6" s="1"/>
      <c r="H6" s="1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15.75" x14ac:dyDescent="0.25">
      <c r="A7" s="11" t="s">
        <v>60</v>
      </c>
      <c r="B7" s="16"/>
      <c r="C7" s="16"/>
      <c r="D7" s="16"/>
      <c r="E7" s="16"/>
      <c r="F7" s="16"/>
      <c r="G7" s="16"/>
      <c r="H7" s="16"/>
      <c r="I7" s="16"/>
      <c r="J7" s="3"/>
      <c r="K7" s="3"/>
      <c r="L7" s="3"/>
      <c r="M7" s="3"/>
      <c r="N7" s="3"/>
      <c r="O7" s="27"/>
      <c r="P7" s="27"/>
      <c r="Q7" s="2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15.75" x14ac:dyDescent="0.25">
      <c r="A8" s="11" t="e">
        <f>HYPERLINK("#Applicant_Information", Applicant_Information)</f>
        <v>#NAME?</v>
      </c>
      <c r="B8" s="16"/>
      <c r="C8" s="16"/>
      <c r="D8" s="30" t="s">
        <v>4</v>
      </c>
      <c r="E8" s="16"/>
      <c r="F8" s="19"/>
      <c r="G8" s="16"/>
      <c r="H8" s="16"/>
      <c r="I8" s="16"/>
      <c r="J8" s="31" t="b">
        <f>F8="Yes"</f>
        <v>0</v>
      </c>
      <c r="K8" s="3"/>
      <c r="L8" s="3"/>
      <c r="M8" s="3"/>
      <c r="N8" s="3"/>
      <c r="O8" s="27"/>
      <c r="P8" s="27"/>
      <c r="Q8" s="2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15.75" x14ac:dyDescent="0.25">
      <c r="A9" s="11" t="e">
        <f>HYPERLINK("#Site_Description", Site_Description)</f>
        <v>#NAME?</v>
      </c>
      <c r="B9" s="16"/>
      <c r="C9" s="16"/>
      <c r="D9" s="16"/>
      <c r="E9" s="16"/>
      <c r="F9" s="16"/>
      <c r="G9" s="16"/>
      <c r="H9" s="16"/>
      <c r="I9" s="16"/>
      <c r="J9" s="3"/>
      <c r="K9" s="3"/>
      <c r="L9" s="3"/>
      <c r="M9" s="3"/>
      <c r="N9" s="3"/>
      <c r="O9" s="27"/>
      <c r="P9" s="27"/>
      <c r="Q9" s="2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x14ac:dyDescent="0.25">
      <c r="A10" s="20" t="s">
        <v>61</v>
      </c>
      <c r="B10" s="16"/>
      <c r="C10" s="16"/>
      <c r="D10" s="52" t="s">
        <v>29</v>
      </c>
      <c r="E10" s="16"/>
      <c r="F10" s="29"/>
      <c r="G10" s="16"/>
      <c r="H10" s="16"/>
      <c r="I10" s="16"/>
      <c r="J10" s="31" t="b">
        <f>F10="Yes"</f>
        <v>0</v>
      </c>
      <c r="K10" s="3"/>
      <c r="L10" s="3"/>
      <c r="M10" s="3"/>
      <c r="N10" s="3"/>
      <c r="O10" s="27"/>
      <c r="P10" s="27"/>
      <c r="Q10" s="2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x14ac:dyDescent="0.25">
      <c r="A11" s="20"/>
      <c r="B11" s="16"/>
      <c r="C11" s="16"/>
      <c r="D11" s="30"/>
      <c r="E11" s="16"/>
      <c r="F11" s="16"/>
      <c r="G11" s="16"/>
      <c r="H11" s="16"/>
      <c r="I11" s="16"/>
      <c r="J11" s="31" t="s">
        <v>58</v>
      </c>
      <c r="K11" s="3"/>
      <c r="L11" s="3"/>
      <c r="M11" s="3"/>
      <c r="N11" s="3"/>
      <c r="O11" s="27"/>
      <c r="P11" s="27"/>
      <c r="Q11" s="27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x14ac:dyDescent="0.25">
      <c r="A12" s="20"/>
      <c r="B12" s="16"/>
      <c r="C12" s="16"/>
      <c r="D12" s="52" t="s">
        <v>78</v>
      </c>
      <c r="E12" s="16"/>
      <c r="F12" s="29"/>
      <c r="G12" s="16"/>
      <c r="H12" s="16"/>
      <c r="I12" s="16"/>
      <c r="J12" s="31" t="b">
        <f>F12="Rural"</f>
        <v>0</v>
      </c>
      <c r="K12" s="3"/>
      <c r="L12" s="3"/>
      <c r="M12" s="3"/>
      <c r="N12" s="3"/>
      <c r="O12" s="27"/>
      <c r="P12" s="27"/>
      <c r="Q12" s="2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x14ac:dyDescent="0.25">
      <c r="A13" s="20" t="e">
        <f>HYPERLINK("#Zoning", Zoning)</f>
        <v>#NAME?</v>
      </c>
      <c r="B13" s="16"/>
      <c r="C13" s="16"/>
      <c r="D13" s="30"/>
      <c r="E13" s="16"/>
      <c r="F13" s="16"/>
      <c r="G13" s="16"/>
      <c r="H13" s="16"/>
      <c r="I13" s="16"/>
      <c r="J13" s="31"/>
      <c r="K13" s="3"/>
      <c r="L13" s="3"/>
      <c r="M13" s="3"/>
      <c r="N13" s="3"/>
      <c r="O13" s="27"/>
      <c r="P13" s="27"/>
      <c r="Q13" s="2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x14ac:dyDescent="0.25">
      <c r="A14" s="20" t="e">
        <f>HYPERLINK("#Ownership_Entity", Ownership_Entity)</f>
        <v>#NAME?</v>
      </c>
      <c r="B14" s="16"/>
      <c r="C14" s="16"/>
      <c r="D14" s="52" t="s">
        <v>30</v>
      </c>
      <c r="E14" s="16"/>
      <c r="F14" s="16"/>
      <c r="G14" s="32">
        <f>J14</f>
        <v>0</v>
      </c>
      <c r="H14" s="16"/>
      <c r="I14" s="16"/>
      <c r="J14" s="31">
        <f>IF(J10, -4, 0)</f>
        <v>0</v>
      </c>
      <c r="K14" s="3"/>
      <c r="L14" s="3"/>
      <c r="M14" s="3"/>
      <c r="N14" s="3"/>
      <c r="O14" s="27"/>
      <c r="P14" s="27"/>
      <c r="Q14" s="2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x14ac:dyDescent="0.25">
      <c r="A15" s="20" t="e">
        <f>HYPERLINK("#Project_Team", Project_Team)</f>
        <v>#NAME?</v>
      </c>
      <c r="B15" s="16"/>
      <c r="C15" s="16"/>
      <c r="D15" s="16"/>
      <c r="E15" s="16"/>
      <c r="F15" s="16"/>
      <c r="G15" s="16"/>
      <c r="H15" s="16"/>
      <c r="I15" s="16"/>
      <c r="J15" s="3"/>
      <c r="K15" s="3"/>
      <c r="L15" s="3"/>
      <c r="M15" s="3"/>
      <c r="N15" s="3"/>
      <c r="O15" s="27"/>
      <c r="P15" s="27"/>
      <c r="Q15" s="2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x14ac:dyDescent="0.25">
      <c r="A16" s="20" t="e">
        <f>HYPERLINK("#Project_and_Unit_Amenities", Project_and_Unit_Amenities)</f>
        <v>#NAME?</v>
      </c>
      <c r="B16" s="16"/>
      <c r="C16" s="16"/>
      <c r="D16" s="17" t="s">
        <v>31</v>
      </c>
      <c r="E16" s="16"/>
      <c r="F16" s="35"/>
      <c r="G16" s="16"/>
      <c r="H16" s="16"/>
      <c r="I16" s="16"/>
      <c r="J16" s="34">
        <f>F16</f>
        <v>0</v>
      </c>
      <c r="K16" s="3">
        <v>0</v>
      </c>
      <c r="L16" s="3"/>
      <c r="M16" s="3"/>
      <c r="N16" s="3"/>
      <c r="O16" s="27"/>
      <c r="P16" s="27"/>
      <c r="Q16" s="2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x14ac:dyDescent="0.25">
      <c r="A17" s="20" t="e">
        <f>HYPERLINK("#Unit_Mix", Unit_Mix)</f>
        <v>#NAME?</v>
      </c>
      <c r="B17" s="16"/>
      <c r="C17" s="16"/>
      <c r="D17" s="17" t="s">
        <v>32</v>
      </c>
      <c r="E17" s="16"/>
      <c r="F17" s="35"/>
      <c r="G17" s="16"/>
      <c r="H17" s="16"/>
      <c r="I17" s="16"/>
      <c r="J17" s="34">
        <f>F17</f>
        <v>0</v>
      </c>
      <c r="K17" s="3"/>
      <c r="L17" s="3"/>
      <c r="M17" s="3"/>
      <c r="N17" s="3"/>
      <c r="O17" s="27"/>
      <c r="P17" s="27"/>
      <c r="Q17" s="2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x14ac:dyDescent="0.25">
      <c r="A18" s="20" t="e">
        <f>HYPERLINK("#Funding_Sources", Funding_Sources)</f>
        <v>#NAME?</v>
      </c>
      <c r="B18" s="16"/>
      <c r="C18" s="16"/>
      <c r="D18" s="17" t="s">
        <v>33</v>
      </c>
      <c r="E18" s="16"/>
      <c r="F18" s="33">
        <f>J18</f>
        <v>0</v>
      </c>
      <c r="G18" s="16"/>
      <c r="H18" s="16"/>
      <c r="I18" s="16"/>
      <c r="J18" s="36">
        <f>SUM(J16:J17)</f>
        <v>0</v>
      </c>
      <c r="K18" s="3"/>
      <c r="L18" s="3"/>
      <c r="M18" s="3"/>
      <c r="N18" s="3"/>
      <c r="O18" s="27"/>
      <c r="P18" s="27"/>
      <c r="Q18" s="2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x14ac:dyDescent="0.25">
      <c r="A19" s="20" t="e">
        <f>HYPERLINK("#Project_Costs_and_Credit_Calculation", Project_Costs_and_Credit_Calculation)</f>
        <v>#NAME?</v>
      </c>
      <c r="B19" s="16"/>
      <c r="C19" s="16"/>
      <c r="D19" s="17" t="s">
        <v>34</v>
      </c>
      <c r="E19" s="16"/>
      <c r="F19" s="35"/>
      <c r="G19" s="16"/>
      <c r="H19" s="16"/>
      <c r="I19" s="16"/>
      <c r="J19" s="36">
        <f>F19</f>
        <v>0</v>
      </c>
      <c r="K19" s="3"/>
      <c r="L19" s="3"/>
      <c r="M19" s="3"/>
      <c r="N19" s="3"/>
      <c r="O19" s="27"/>
      <c r="P19" s="27"/>
      <c r="Q19" s="2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x14ac:dyDescent="0.25">
      <c r="A20" s="20" t="s">
        <v>62</v>
      </c>
      <c r="B20" s="16"/>
      <c r="C20" s="16"/>
      <c r="D20" s="17" t="s">
        <v>35</v>
      </c>
      <c r="E20" s="16"/>
      <c r="F20" s="37"/>
      <c r="G20" s="16" t="s">
        <v>37</v>
      </c>
      <c r="H20" s="16"/>
      <c r="I20" s="16"/>
      <c r="J20" s="49">
        <f>F20</f>
        <v>0</v>
      </c>
      <c r="K20" s="3"/>
      <c r="L20" s="3"/>
      <c r="M20" s="3"/>
      <c r="N20" s="3"/>
      <c r="O20" s="27"/>
      <c r="P20" s="27"/>
      <c r="Q20" s="2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x14ac:dyDescent="0.25">
      <c r="A21" s="20" t="s">
        <v>70</v>
      </c>
      <c r="B21" s="16"/>
      <c r="C21" s="16"/>
      <c r="D21" s="17" t="s">
        <v>36</v>
      </c>
      <c r="E21" s="16"/>
      <c r="F21" s="33">
        <f t="shared" ref="F21:F22" si="0">J21</f>
        <v>0</v>
      </c>
      <c r="G21" s="16"/>
      <c r="H21" s="16"/>
      <c r="I21" s="16"/>
      <c r="J21" s="38">
        <f>J19*J20</f>
        <v>0</v>
      </c>
      <c r="K21" s="3"/>
      <c r="L21" s="3"/>
      <c r="M21" s="3"/>
      <c r="N21" s="3"/>
      <c r="O21" s="27"/>
      <c r="P21" s="27"/>
      <c r="Q21" s="2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x14ac:dyDescent="0.25">
      <c r="A22" s="20" t="s">
        <v>67</v>
      </c>
      <c r="B22" s="16"/>
      <c r="C22" s="16"/>
      <c r="D22" s="17" t="s">
        <v>38</v>
      </c>
      <c r="E22" s="16"/>
      <c r="F22" s="39">
        <f t="shared" si="0"/>
        <v>0</v>
      </c>
      <c r="G22" s="16"/>
      <c r="H22" s="16"/>
      <c r="I22" s="16"/>
      <c r="J22" s="40">
        <f>IF(J21=0, 0,ROUNDDOWN(J18/J21, 3))</f>
        <v>0</v>
      </c>
      <c r="K22" s="3"/>
      <c r="L22" s="3"/>
      <c r="M22" s="40">
        <f>J22</f>
        <v>0</v>
      </c>
      <c r="N22" s="3"/>
      <c r="O22" s="27"/>
      <c r="P22" s="27"/>
      <c r="Q22" s="2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x14ac:dyDescent="0.25">
      <c r="A23" s="20" t="s">
        <v>72</v>
      </c>
      <c r="B23" s="16"/>
      <c r="C23" s="16"/>
      <c r="D23" s="16"/>
      <c r="E23" s="16"/>
      <c r="F23" s="16"/>
      <c r="G23" s="16"/>
      <c r="H23" s="16"/>
      <c r="I23" s="16"/>
      <c r="J23" s="3" t="b">
        <f>NOT(M23)</f>
        <v>1</v>
      </c>
      <c r="K23" s="3"/>
      <c r="L23" s="3"/>
      <c r="M23" s="3" t="b">
        <f>J12</f>
        <v>0</v>
      </c>
      <c r="N23" s="3"/>
      <c r="O23" s="27"/>
      <c r="P23" s="27"/>
      <c r="Q23" s="2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15.75" customHeight="1" x14ac:dyDescent="0.25">
      <c r="A24" s="20" t="s">
        <v>64</v>
      </c>
      <c r="B24" s="16"/>
      <c r="C24" s="16" t="s">
        <v>39</v>
      </c>
      <c r="D24" s="16"/>
      <c r="E24" s="16"/>
      <c r="F24" s="16" t="s">
        <v>40</v>
      </c>
      <c r="G24" s="16"/>
      <c r="H24" s="16"/>
      <c r="I24" s="16"/>
      <c r="J24" s="3"/>
      <c r="K24" s="3"/>
      <c r="L24" s="3"/>
      <c r="M24" s="3"/>
      <c r="N24" s="3"/>
      <c r="O24" s="27"/>
      <c r="P24" s="27"/>
      <c r="Q24" s="2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15.75" x14ac:dyDescent="0.25">
      <c r="A25" s="20" t="s">
        <v>63</v>
      </c>
      <c r="B25" s="16"/>
      <c r="C25" s="41" t="s">
        <v>5</v>
      </c>
      <c r="D25" s="42" t="s">
        <v>6</v>
      </c>
      <c r="E25" s="16"/>
      <c r="F25" s="41" t="s">
        <v>5</v>
      </c>
      <c r="G25" s="42" t="s">
        <v>6</v>
      </c>
      <c r="H25" s="16"/>
      <c r="I25" s="16"/>
      <c r="J25" s="3"/>
      <c r="K25" s="3"/>
      <c r="L25" s="3"/>
      <c r="M25" s="3"/>
      <c r="N25" s="3"/>
      <c r="O25" s="27"/>
      <c r="P25" s="27"/>
      <c r="Q25" s="2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x14ac:dyDescent="0.25">
      <c r="A26" s="20" t="s">
        <v>68</v>
      </c>
      <c r="B26" s="16"/>
      <c r="C26" s="43" t="s">
        <v>41</v>
      </c>
      <c r="D26" s="44">
        <v>36</v>
      </c>
      <c r="E26" s="45">
        <f>IF(AND($N$27&gt;0,$N$27&lt;=0.53),D26,0)</f>
        <v>0</v>
      </c>
      <c r="F26" s="46" t="s">
        <v>42</v>
      </c>
      <c r="G26" s="44">
        <v>36</v>
      </c>
      <c r="H26" s="16"/>
      <c r="I26" s="16"/>
      <c r="J26" s="3" t="b">
        <f>AND(J$22&gt;=0%, J$22&lt;=53%)</f>
        <v>1</v>
      </c>
      <c r="K26" s="3">
        <f t="shared" ref="K26:K33" si="1">IF(J26,D26, 0)</f>
        <v>36</v>
      </c>
      <c r="L26" s="3"/>
      <c r="M26" s="3" t="b">
        <f>AND(M$22&gt;=0%, M$22&lt;=66%)</f>
        <v>1</v>
      </c>
      <c r="N26" s="3">
        <f t="shared" ref="N26:N33" si="2">IF(M26,G26, 0)</f>
        <v>36</v>
      </c>
      <c r="O26" s="27"/>
      <c r="P26" s="27"/>
      <c r="Q26" s="2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x14ac:dyDescent="0.25">
      <c r="A27" s="20" t="s">
        <v>66</v>
      </c>
      <c r="B27" s="16"/>
      <c r="C27" s="43" t="s">
        <v>43</v>
      </c>
      <c r="D27" s="44">
        <v>32</v>
      </c>
      <c r="E27" s="45">
        <f>IF(AND($N$27&gt;=0.531,$N$27&lt;=0.56),D27,0)</f>
        <v>0</v>
      </c>
      <c r="F27" s="46" t="s">
        <v>44</v>
      </c>
      <c r="G27" s="44">
        <v>32</v>
      </c>
      <c r="H27" s="16"/>
      <c r="I27" s="16"/>
      <c r="J27" s="3" t="b">
        <f>AND(J$22&gt;53%, J$22&lt;=56%)</f>
        <v>0</v>
      </c>
      <c r="K27" s="3">
        <f t="shared" si="1"/>
        <v>0</v>
      </c>
      <c r="L27" s="3"/>
      <c r="M27" s="3" t="b">
        <f>AND(M$22&gt;66%, M$22&lt;=69%)</f>
        <v>0</v>
      </c>
      <c r="N27" s="3">
        <f t="shared" si="2"/>
        <v>0</v>
      </c>
      <c r="O27" s="27"/>
      <c r="P27" s="27"/>
      <c r="Q27" s="2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x14ac:dyDescent="0.25">
      <c r="A28" s="20" t="s">
        <v>69</v>
      </c>
      <c r="B28" s="16"/>
      <c r="C28" s="43" t="s">
        <v>45</v>
      </c>
      <c r="D28" s="44">
        <v>28</v>
      </c>
      <c r="E28" s="45">
        <f>IF(AND($N$27&gt;=0.561,$N$27&lt;=0.59),D28,0)</f>
        <v>0</v>
      </c>
      <c r="F28" s="46" t="s">
        <v>46</v>
      </c>
      <c r="G28" s="44">
        <v>28</v>
      </c>
      <c r="H28" s="16"/>
      <c r="I28" s="16"/>
      <c r="J28" s="3" t="b">
        <f>AND(J$22&gt;56%, J$22&lt;=59%)</f>
        <v>0</v>
      </c>
      <c r="K28" s="3">
        <f t="shared" si="1"/>
        <v>0</v>
      </c>
      <c r="L28" s="3"/>
      <c r="M28" s="3" t="b">
        <f>AND(M$22&gt;69%, M$22&lt;=72%)</f>
        <v>0</v>
      </c>
      <c r="N28" s="3">
        <f t="shared" si="2"/>
        <v>0</v>
      </c>
      <c r="O28" s="27"/>
      <c r="P28" s="27"/>
      <c r="Q28" s="2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x14ac:dyDescent="0.25">
      <c r="A29" s="20" t="s">
        <v>73</v>
      </c>
      <c r="B29" s="16"/>
      <c r="C29" s="43" t="s">
        <v>47</v>
      </c>
      <c r="D29" s="44">
        <v>24</v>
      </c>
      <c r="E29" s="45">
        <f>IF(AND($N$27&gt;=0.591,$N$27&lt;=0.62),D29,0)</f>
        <v>0</v>
      </c>
      <c r="F29" s="46" t="s">
        <v>48</v>
      </c>
      <c r="G29" s="44">
        <v>24</v>
      </c>
      <c r="H29" s="16"/>
      <c r="I29" s="16"/>
      <c r="J29" s="3" t="b">
        <f>AND(J$22&gt;59%, J$22&lt;=62%)</f>
        <v>0</v>
      </c>
      <c r="K29" s="3">
        <f t="shared" si="1"/>
        <v>0</v>
      </c>
      <c r="L29" s="3"/>
      <c r="M29" s="3" t="b">
        <f>AND(M$22&gt;72%, M$22&lt;=75%)</f>
        <v>0</v>
      </c>
      <c r="N29" s="3">
        <f t="shared" si="2"/>
        <v>0</v>
      </c>
      <c r="O29" s="27"/>
      <c r="P29" s="27"/>
      <c r="Q29" s="2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x14ac:dyDescent="0.25">
      <c r="A30" s="20" t="s">
        <v>74</v>
      </c>
      <c r="B30" s="16"/>
      <c r="C30" s="43" t="s">
        <v>49</v>
      </c>
      <c r="D30" s="44">
        <v>20</v>
      </c>
      <c r="E30" s="45">
        <f>IF(AND($N$27&gt;=0.621,$N$27&lt;=0.65),D30,0)</f>
        <v>0</v>
      </c>
      <c r="F30" s="46" t="s">
        <v>50</v>
      </c>
      <c r="G30" s="44">
        <v>20</v>
      </c>
      <c r="H30" s="16"/>
      <c r="I30" s="16"/>
      <c r="J30" s="3" t="b">
        <f>AND(J$22&gt;62%, J$22&lt;=65%)</f>
        <v>0</v>
      </c>
      <c r="K30" s="3">
        <f t="shared" si="1"/>
        <v>0</v>
      </c>
      <c r="L30" s="3"/>
      <c r="M30" s="3" t="b">
        <f>AND(M$22&gt;75%, M$22&lt;=81%)</f>
        <v>0</v>
      </c>
      <c r="N30" s="3">
        <f t="shared" si="2"/>
        <v>0</v>
      </c>
      <c r="O30" s="27"/>
      <c r="P30" s="27"/>
      <c r="Q30" s="27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x14ac:dyDescent="0.25">
      <c r="A31" s="20" t="s">
        <v>75</v>
      </c>
      <c r="B31" s="16"/>
      <c r="C31" s="43" t="s">
        <v>51</v>
      </c>
      <c r="D31" s="44">
        <v>16</v>
      </c>
      <c r="E31" s="45">
        <f>IF(AND($N$27&gt;=0.651,$N$27&lt;=0.68),D31,0)</f>
        <v>0</v>
      </c>
      <c r="F31" s="46" t="s">
        <v>52</v>
      </c>
      <c r="G31" s="44">
        <v>16</v>
      </c>
      <c r="H31" s="16"/>
      <c r="I31" s="16"/>
      <c r="J31" s="3" t="b">
        <f>AND(J$22&gt;65%, J$22&lt;=68%)</f>
        <v>0</v>
      </c>
      <c r="K31" s="3">
        <f t="shared" si="1"/>
        <v>0</v>
      </c>
      <c r="L31" s="3"/>
      <c r="M31" s="3" t="b">
        <f>AND(M$22&gt;78%, M$22&lt;=81%)</f>
        <v>0</v>
      </c>
      <c r="N31" s="3">
        <f t="shared" si="2"/>
        <v>0</v>
      </c>
      <c r="O31" s="27"/>
      <c r="P31" s="27"/>
      <c r="Q31" s="2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x14ac:dyDescent="0.25">
      <c r="A32" s="20" t="s">
        <v>77</v>
      </c>
      <c r="B32" s="16"/>
      <c r="C32" s="43" t="s">
        <v>53</v>
      </c>
      <c r="D32" s="44">
        <v>12</v>
      </c>
      <c r="E32" s="45">
        <f>IF(AND($N$27&gt;=0.681,$N$27&lt;=0.75),D32,0)</f>
        <v>0</v>
      </c>
      <c r="F32" s="46" t="s">
        <v>54</v>
      </c>
      <c r="G32" s="44">
        <v>12</v>
      </c>
      <c r="H32" s="16"/>
      <c r="I32" s="16"/>
      <c r="J32" s="3" t="b">
        <f>AND(J$22&gt;68%, J$22&lt;=75%)</f>
        <v>0</v>
      </c>
      <c r="K32" s="3">
        <f t="shared" si="1"/>
        <v>0</v>
      </c>
      <c r="L32" s="3"/>
      <c r="M32" s="3" t="b">
        <f>AND(M$22&gt;81%, M$22&lt;=85%)</f>
        <v>0</v>
      </c>
      <c r="N32" s="3">
        <f t="shared" si="2"/>
        <v>0</v>
      </c>
      <c r="O32" s="27"/>
      <c r="P32" s="27"/>
      <c r="Q32" s="2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x14ac:dyDescent="0.25">
      <c r="A33" s="20" t="s">
        <v>71</v>
      </c>
      <c r="B33" s="16"/>
      <c r="C33" s="43" t="s">
        <v>55</v>
      </c>
      <c r="D33" s="44">
        <v>0</v>
      </c>
      <c r="E33" s="45">
        <f>IF($N$27&gt;=0.751,0,0)</f>
        <v>0</v>
      </c>
      <c r="F33" s="46" t="s">
        <v>56</v>
      </c>
      <c r="G33" s="44">
        <v>0</v>
      </c>
      <c r="H33" s="16"/>
      <c r="I33" s="16"/>
      <c r="J33" s="3" t="b">
        <f>J$22&gt;75%</f>
        <v>0</v>
      </c>
      <c r="K33" s="3">
        <f t="shared" si="1"/>
        <v>0</v>
      </c>
      <c r="M33" s="3" t="b">
        <f>M$22&gt;85%</f>
        <v>0</v>
      </c>
      <c r="N33" s="3">
        <f t="shared" si="2"/>
        <v>0</v>
      </c>
      <c r="O33" s="27"/>
      <c r="P33" s="27"/>
      <c r="Q33" s="27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x14ac:dyDescent="0.25">
      <c r="A34" s="20" t="s">
        <v>76</v>
      </c>
      <c r="B34" s="16"/>
      <c r="C34" s="16"/>
      <c r="D34" s="17"/>
      <c r="E34" s="17"/>
      <c r="F34" s="47" t="s">
        <v>57</v>
      </c>
      <c r="G34" s="47"/>
      <c r="H34" s="16"/>
      <c r="I34" s="16"/>
      <c r="J34" s="3">
        <f>IF(J23,K34,N34)</f>
        <v>36</v>
      </c>
      <c r="K34" s="3">
        <f>SUM(K25:K33)+J14</f>
        <v>36</v>
      </c>
      <c r="L34" s="3"/>
      <c r="M34" s="3"/>
      <c r="N34" s="3">
        <f>SUM(N25:N33)+J14</f>
        <v>36</v>
      </c>
      <c r="O34" s="27"/>
      <c r="P34" s="27"/>
      <c r="Q34" s="2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x14ac:dyDescent="0.25">
      <c r="A35" s="20" t="str">
        <f>HYPERLINK("#Financial_Leverage", Financial_Leverage)</f>
        <v>Financial Leverage</v>
      </c>
      <c r="B35" s="16"/>
      <c r="C35" s="16"/>
      <c r="D35" s="17"/>
      <c r="E35" s="17" t="s">
        <v>7</v>
      </c>
      <c r="F35" s="32">
        <f>J36</f>
        <v>0</v>
      </c>
      <c r="G35" s="16"/>
      <c r="H35" s="16"/>
      <c r="I35" s="16"/>
      <c r="J35" s="3">
        <f>IF(J34&gt;36, 36, J34)</f>
        <v>36</v>
      </c>
      <c r="K35" s="3"/>
      <c r="L35" s="3"/>
      <c r="M35" s="3"/>
      <c r="N35" s="3"/>
      <c r="O35" s="27"/>
      <c r="P35" s="27"/>
      <c r="Q35" s="2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x14ac:dyDescent="0.25">
      <c r="A36" s="20" t="e">
        <f>HYPERLINK("#Eventual_Tenant_Ownership", Eventual_Tenant_Ownership)</f>
        <v>#NAME?</v>
      </c>
      <c r="B36" s="16"/>
      <c r="C36" s="16"/>
      <c r="D36" s="16"/>
      <c r="E36" s="16"/>
      <c r="F36" s="16"/>
      <c r="G36" s="16"/>
      <c r="H36" s="16"/>
      <c r="I36" s="16"/>
      <c r="J36" s="3">
        <f>IF(J8, IF(J35&lt;0,0,J35), 0)</f>
        <v>0</v>
      </c>
      <c r="K36" s="3"/>
      <c r="L36" s="3"/>
      <c r="M36" s="3"/>
      <c r="N36" s="3"/>
      <c r="O36" s="27"/>
      <c r="P36" s="27"/>
      <c r="Q36" s="27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x14ac:dyDescent="0.25">
      <c r="A37" s="20" t="e">
        <f>HYPERLINK("#Development_Team", Development_Team)</f>
        <v>#NAME?</v>
      </c>
      <c r="B37" s="1"/>
      <c r="C37" s="1"/>
      <c r="D37" s="1"/>
      <c r="E37" s="1"/>
      <c r="F37" s="1"/>
      <c r="G37" s="1"/>
      <c r="H37" s="1"/>
      <c r="I37" s="1"/>
      <c r="J37" s="3"/>
      <c r="K37" s="3"/>
      <c r="L37" s="3"/>
      <c r="M37" s="3"/>
      <c r="N37" s="3"/>
      <c r="O37" s="27"/>
      <c r="P37" s="27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18.75" x14ac:dyDescent="0.3">
      <c r="A38" s="20" t="e">
        <f>HYPERLINK("#Area_of_Economic_Opportunity", Area_of_Economic_Opportunity)</f>
        <v>#NAME?</v>
      </c>
      <c r="B38" s="1"/>
      <c r="C38" s="18" t="s">
        <v>8</v>
      </c>
      <c r="D38" s="2"/>
      <c r="E38" s="1"/>
      <c r="F38" s="21"/>
      <c r="G38" s="21"/>
      <c r="H38" s="21"/>
      <c r="I38" s="1"/>
      <c r="J38" s="3"/>
      <c r="K38" s="3"/>
      <c r="L38" s="3"/>
      <c r="M38" s="3"/>
      <c r="N38" s="3"/>
      <c r="O38" s="27"/>
      <c r="P38" s="2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x14ac:dyDescent="0.25">
      <c r="A39" s="20" t="e">
        <f>HYPERLINK("#Rural_Areas_without_Recent_Housing_Tax_Credit_Awards", Rural_Areas_without_Recent_Housing_Tax_Credit_Awards)</f>
        <v>#NAME?</v>
      </c>
      <c r="B39" s="16"/>
      <c r="C39" s="16"/>
      <c r="D39" s="17" t="s">
        <v>9</v>
      </c>
      <c r="E39" s="16"/>
      <c r="F39" s="16"/>
      <c r="G39" s="16"/>
      <c r="H39" s="16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x14ac:dyDescent="0.25">
      <c r="A40" s="20" t="e">
        <f>HYPERLINK("#Workforce_Housing_Communities", Workforce_Housing_Communities)</f>
        <v>#NAME?</v>
      </c>
      <c r="B40" s="16"/>
      <c r="C40" s="16"/>
      <c r="D40" s="53"/>
      <c r="E40" s="53"/>
      <c r="F40" s="53"/>
      <c r="G40" s="53"/>
      <c r="H40" s="53"/>
      <c r="I40" s="1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15" customHeight="1" x14ac:dyDescent="0.25">
      <c r="A41" s="20" t="e">
        <f>HYPERLINK("#Community_Service_Facilities", Community_Service_Facilities)</f>
        <v>#NAME?</v>
      </c>
      <c r="B41" s="16"/>
      <c r="C41" s="16"/>
      <c r="D41" s="53"/>
      <c r="E41" s="53"/>
      <c r="F41" s="53"/>
      <c r="G41" s="53"/>
      <c r="H41" s="53"/>
      <c r="I41" s="16"/>
      <c r="J41" s="3"/>
      <c r="K41" s="3"/>
      <c r="L41" s="3"/>
      <c r="M41" s="3"/>
      <c r="N41" s="3"/>
      <c r="O41" s="3"/>
      <c r="P41" s="3"/>
      <c r="Q41" s="48"/>
      <c r="R41" s="48"/>
      <c r="S41" s="48"/>
      <c r="T41" s="48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15" customHeight="1" x14ac:dyDescent="0.25">
      <c r="A42" s="20" t="e">
        <f>HYPERLINK("#Application_Threshold", Application_Threshold)</f>
        <v>#NAME?</v>
      </c>
      <c r="B42" s="16"/>
      <c r="C42" s="16"/>
      <c r="D42" s="53"/>
      <c r="E42" s="53"/>
      <c r="F42" s="53"/>
      <c r="G42" s="53"/>
      <c r="H42" s="53"/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x14ac:dyDescent="0.25">
      <c r="A43" s="20" t="e">
        <f>HYPERLINK("#Self_Scoring", Self_Scoring)</f>
        <v>#NAME?</v>
      </c>
      <c r="B43" s="16"/>
      <c r="C43" s="16"/>
      <c r="D43" s="53"/>
      <c r="E43" s="53"/>
      <c r="F43" s="53"/>
      <c r="G43" s="53"/>
      <c r="H43" s="53"/>
      <c r="I43" s="1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15" customHeight="1" x14ac:dyDescent="0.25">
      <c r="A44" s="20" t="e">
        <f>HYPERLINK("#WHEDA_Loan_Signature_Page", WHEDA_Loan_Signature_Page)</f>
        <v>#NAME?</v>
      </c>
      <c r="B44" s="16"/>
      <c r="C44" s="16"/>
      <c r="D44" s="16"/>
      <c r="E44" s="16"/>
      <c r="F44" s="16"/>
      <c r="G44" s="16"/>
      <c r="H44" s="16"/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15.75" customHeight="1" x14ac:dyDescent="0.25">
      <c r="A45" s="20" t="e">
        <f>HYPERLINK("#Tax_Credit_Signature_Page", Tax_Credit_Signature_Page)</f>
        <v>#NAME?</v>
      </c>
      <c r="B45" s="1"/>
      <c r="C45" s="1"/>
      <c r="D45" s="1"/>
      <c r="E45" s="1"/>
      <c r="F45" s="22"/>
      <c r="G45" s="1"/>
      <c r="H45" s="1"/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15" customHeight="1" x14ac:dyDescent="0.25">
      <c r="B46" s="23"/>
      <c r="C46" s="24" t="s">
        <v>10</v>
      </c>
      <c r="D46" s="10"/>
      <c r="E46" s="10"/>
      <c r="F46" s="10"/>
      <c r="G46" s="10"/>
      <c r="H46" s="10"/>
      <c r="I46" s="1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15" customHeight="1" x14ac:dyDescent="0.25">
      <c r="B47" s="16"/>
      <c r="C47" s="25" t="s">
        <v>11</v>
      </c>
      <c r="D47" s="54"/>
      <c r="E47" s="55"/>
      <c r="F47" s="55"/>
      <c r="G47" s="55"/>
      <c r="H47" s="56"/>
      <c r="I47" s="1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15" customHeight="1" x14ac:dyDescent="0.25">
      <c r="A48" s="1"/>
      <c r="B48" s="16"/>
      <c r="C48" s="26" t="s">
        <v>12</v>
      </c>
      <c r="D48" s="54"/>
      <c r="E48" s="55"/>
      <c r="F48" s="55"/>
      <c r="G48" s="55"/>
      <c r="H48" s="56"/>
      <c r="I48" s="1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15" customHeight="1" x14ac:dyDescent="0.25">
      <c r="A49" s="1"/>
      <c r="B49" s="16"/>
      <c r="C49" s="25" t="s">
        <v>13</v>
      </c>
      <c r="D49" s="54"/>
      <c r="E49" s="55"/>
      <c r="F49" s="55"/>
      <c r="G49" s="55"/>
      <c r="H49" s="56"/>
      <c r="I49" s="1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18.75" customHeight="1" x14ac:dyDescent="0.3">
      <c r="A50" s="1"/>
      <c r="C50" s="18" t="s">
        <v>14</v>
      </c>
      <c r="D50" s="1"/>
      <c r="E50" s="1"/>
      <c r="F50" s="21"/>
      <c r="G50" s="21"/>
      <c r="H50" s="21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x14ac:dyDescent="0.25">
      <c r="A51" s="1"/>
      <c r="B51" s="16"/>
      <c r="C51" s="16"/>
      <c r="D51" s="17"/>
      <c r="E51" s="16"/>
      <c r="F51" s="16"/>
      <c r="G51" s="16"/>
      <c r="H51" s="16"/>
      <c r="I51" s="1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x14ac:dyDescent="0.25">
      <c r="A52" s="1"/>
      <c r="B52" s="16"/>
      <c r="C52" s="16"/>
      <c r="D52" s="53"/>
      <c r="E52" s="53"/>
      <c r="F52" s="53"/>
      <c r="G52" s="53"/>
      <c r="H52" s="53"/>
      <c r="I52" s="1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x14ac:dyDescent="0.25">
      <c r="A53" s="1"/>
      <c r="B53" s="16"/>
      <c r="C53" s="16"/>
      <c r="D53" s="53"/>
      <c r="E53" s="53"/>
      <c r="F53" s="53"/>
      <c r="G53" s="53"/>
      <c r="H53" s="53"/>
      <c r="I53" s="1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x14ac:dyDescent="0.25">
      <c r="A54" s="1"/>
      <c r="B54" s="16"/>
      <c r="C54" s="16"/>
      <c r="D54" s="53"/>
      <c r="E54" s="53"/>
      <c r="F54" s="53"/>
      <c r="G54" s="53"/>
      <c r="H54" s="53"/>
      <c r="I54" s="1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x14ac:dyDescent="0.25">
      <c r="A55" s="1"/>
      <c r="B55" s="16"/>
      <c r="C55" s="16"/>
      <c r="D55" s="53"/>
      <c r="E55" s="53"/>
      <c r="F55" s="53"/>
      <c r="G55" s="53"/>
      <c r="H55" s="53"/>
      <c r="I55" s="1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x14ac:dyDescent="0.25">
      <c r="A56" s="1"/>
      <c r="B56" s="16"/>
      <c r="C56" s="16"/>
      <c r="D56" s="16"/>
      <c r="E56" s="16"/>
      <c r="F56" s="16"/>
      <c r="G56" s="16"/>
      <c r="H56" s="16"/>
      <c r="I56" s="1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x14ac:dyDescent="0.25">
      <c r="A57" s="1"/>
      <c r="B57" s="1"/>
      <c r="C57" s="1"/>
      <c r="D57" s="1"/>
      <c r="E57" s="1"/>
      <c r="F57" s="1"/>
      <c r="G57" s="1"/>
      <c r="H57" s="1"/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x14ac:dyDescent="0.25">
      <c r="A58" s="1"/>
      <c r="B58" s="1"/>
      <c r="C58" s="1"/>
      <c r="D58" s="1"/>
      <c r="E58" s="1"/>
      <c r="F58" s="1"/>
      <c r="G58" s="1"/>
      <c r="H58" s="1"/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x14ac:dyDescent="0.25">
      <c r="A59" s="1"/>
      <c r="B59" s="1"/>
      <c r="C59" s="1"/>
      <c r="D59" s="1"/>
      <c r="E59" s="1"/>
      <c r="F59" s="1"/>
      <c r="G59" s="1"/>
      <c r="H59" s="1"/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x14ac:dyDescent="0.25">
      <c r="A60" s="1"/>
      <c r="B60" s="1"/>
      <c r="C60" s="1"/>
      <c r="D60" s="1"/>
      <c r="E60" s="1"/>
      <c r="F60" s="1"/>
      <c r="G60" s="1"/>
      <c r="H60" s="1"/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x14ac:dyDescent="0.25">
      <c r="A61" s="1"/>
      <c r="B61" s="1"/>
      <c r="C61" s="1"/>
      <c r="D61" s="1"/>
      <c r="E61" s="1"/>
      <c r="F61" s="1"/>
      <c r="G61" s="1"/>
      <c r="H61" s="1"/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x14ac:dyDescent="0.25">
      <c r="A62" s="1"/>
      <c r="B62" s="1"/>
      <c r="C62" s="1"/>
      <c r="D62" s="1"/>
      <c r="E62" s="1"/>
      <c r="F62" s="1"/>
      <c r="G62" s="1"/>
      <c r="H62" s="1"/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x14ac:dyDescent="0.25">
      <c r="A63" s="1"/>
      <c r="B63" s="1"/>
      <c r="C63" s="1"/>
      <c r="D63" s="1"/>
      <c r="E63" s="1"/>
      <c r="F63" s="1"/>
      <c r="G63" s="1"/>
      <c r="H63" s="1"/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x14ac:dyDescent="0.25">
      <c r="A64" s="1"/>
      <c r="B64" s="1"/>
      <c r="C64" s="1"/>
      <c r="D64" s="1"/>
      <c r="E64" s="1"/>
      <c r="F64" s="1"/>
      <c r="G64" s="1"/>
      <c r="H64" s="1"/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x14ac:dyDescent="0.25">
      <c r="A65" s="1"/>
      <c r="B65" s="1"/>
      <c r="C65" s="1"/>
      <c r="D65" s="1"/>
      <c r="E65" s="1"/>
      <c r="F65" s="1"/>
      <c r="G65" s="1"/>
      <c r="H65" s="1"/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x14ac:dyDescent="0.25">
      <c r="A66" s="1"/>
      <c r="B66" s="1"/>
      <c r="C66" s="1"/>
      <c r="D66" s="1"/>
      <c r="E66" s="1"/>
      <c r="F66" s="1"/>
      <c r="G66" s="1"/>
      <c r="H66" s="1"/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x14ac:dyDescent="0.25">
      <c r="A67" s="1"/>
      <c r="B67" s="1"/>
      <c r="C67" s="1"/>
      <c r="D67" s="1"/>
      <c r="E67" s="1"/>
      <c r="F67" s="1"/>
      <c r="G67" s="1"/>
      <c r="H67" s="1"/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x14ac:dyDescent="0.25">
      <c r="A68" s="1"/>
      <c r="B68" s="1"/>
      <c r="C68" s="1"/>
      <c r="D68" s="1"/>
      <c r="E68" s="1"/>
      <c r="F68" s="1"/>
      <c r="G68" s="1"/>
      <c r="H68" s="1"/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x14ac:dyDescent="0.25">
      <c r="A69" s="1"/>
      <c r="B69" s="1"/>
      <c r="C69" s="1"/>
      <c r="D69" s="1"/>
      <c r="E69" s="1"/>
      <c r="F69" s="1"/>
      <c r="G69" s="1"/>
      <c r="H69" s="1"/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x14ac:dyDescent="0.25">
      <c r="A70" s="1"/>
      <c r="B70" s="1"/>
      <c r="C70" s="1"/>
      <c r="D70" s="1"/>
      <c r="E70" s="1"/>
      <c r="F70" s="1"/>
      <c r="G70" s="1"/>
      <c r="H70" s="1"/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x14ac:dyDescent="0.25">
      <c r="A71" s="1"/>
      <c r="B71" s="1"/>
      <c r="C71" s="1"/>
      <c r="D71" s="1"/>
      <c r="E71" s="1"/>
      <c r="F71" s="1"/>
      <c r="G71" s="1"/>
      <c r="H71" s="1"/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x14ac:dyDescent="0.25">
      <c r="A72" s="1"/>
      <c r="B72" s="1"/>
      <c r="C72" s="1"/>
      <c r="D72" s="1"/>
      <c r="E72" s="1"/>
      <c r="F72" s="1"/>
      <c r="G72" s="1"/>
      <c r="H72" s="1"/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x14ac:dyDescent="0.25">
      <c r="A73" s="1"/>
      <c r="B73" s="1"/>
      <c r="C73" s="1"/>
      <c r="D73" s="1"/>
      <c r="E73" s="1"/>
      <c r="F73" s="1"/>
      <c r="G73" s="1"/>
      <c r="H73" s="1"/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x14ac:dyDescent="0.25">
      <c r="A74" s="1"/>
      <c r="B74" s="1"/>
      <c r="C74" s="1"/>
      <c r="D74" s="1"/>
      <c r="E74" s="1"/>
      <c r="F74" s="1"/>
      <c r="G74" s="1"/>
      <c r="H74" s="1"/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x14ac:dyDescent="0.25">
      <c r="A75" s="1"/>
      <c r="B75" s="1"/>
      <c r="C75" s="1"/>
      <c r="D75" s="1"/>
      <c r="E75" s="1"/>
      <c r="F75" s="1"/>
      <c r="G75" s="1"/>
      <c r="H75" s="1"/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x14ac:dyDescent="0.25">
      <c r="A76" s="1"/>
      <c r="B76" s="1"/>
      <c r="C76" s="1"/>
      <c r="D76" s="1"/>
      <c r="E76" s="1"/>
      <c r="F76" s="1"/>
      <c r="G76" s="1"/>
      <c r="H76" s="1"/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x14ac:dyDescent="0.25">
      <c r="A77" s="1"/>
      <c r="B77" s="1"/>
      <c r="C77" s="1"/>
      <c r="D77" s="1"/>
      <c r="E77" s="1"/>
      <c r="F77" s="1"/>
      <c r="G77" s="1"/>
      <c r="H77" s="1"/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x14ac:dyDescent="0.25">
      <c r="A78" s="1"/>
      <c r="B78" s="1"/>
      <c r="C78" s="1"/>
      <c r="D78" s="1"/>
      <c r="E78" s="1"/>
      <c r="F78" s="1"/>
      <c r="G78" s="1"/>
      <c r="H78" s="1"/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x14ac:dyDescent="0.25">
      <c r="A79" s="1"/>
      <c r="B79" s="1"/>
      <c r="C79" s="1"/>
      <c r="D79" s="1"/>
      <c r="E79" s="1"/>
      <c r="F79" s="1"/>
      <c r="G79" s="1"/>
      <c r="H79" s="1"/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x14ac:dyDescent="0.25">
      <c r="A80" s="1"/>
      <c r="B80" s="1"/>
      <c r="C80" s="1"/>
      <c r="D80" s="1"/>
      <c r="E80" s="1"/>
      <c r="F80" s="1"/>
      <c r="G80" s="1"/>
      <c r="H80" s="1"/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x14ac:dyDescent="0.25">
      <c r="A81" s="1"/>
      <c r="B81" s="1"/>
      <c r="C81" s="1"/>
      <c r="D81" s="1"/>
      <c r="E81" s="1"/>
      <c r="F81" s="1"/>
      <c r="G81" s="1"/>
      <c r="H81" s="1"/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x14ac:dyDescent="0.25">
      <c r="A82" s="1"/>
      <c r="B82" s="1"/>
      <c r="C82" s="1"/>
      <c r="D82" s="1"/>
      <c r="E82" s="1"/>
      <c r="F82" s="1"/>
      <c r="G82" s="1"/>
      <c r="H82" s="1"/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x14ac:dyDescent="0.25">
      <c r="A83" s="1"/>
      <c r="B83" s="1"/>
      <c r="C83" s="1"/>
      <c r="D83" s="1"/>
      <c r="E83" s="1"/>
      <c r="F83" s="1"/>
      <c r="G83" s="1"/>
      <c r="H83" s="1"/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x14ac:dyDescent="0.25">
      <c r="A84" s="1"/>
      <c r="B84" s="1"/>
      <c r="C84" s="1"/>
      <c r="D84" s="1"/>
      <c r="E84" s="1"/>
      <c r="F84" s="1"/>
      <c r="G84" s="1"/>
      <c r="H84" s="1"/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x14ac:dyDescent="0.25">
      <c r="A85" s="1"/>
      <c r="B85" s="1"/>
      <c r="C85" s="1"/>
      <c r="D85" s="1"/>
      <c r="E85" s="1"/>
      <c r="F85" s="1"/>
      <c r="G85" s="1"/>
      <c r="H85" s="1"/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x14ac:dyDescent="0.25">
      <c r="B86" s="1"/>
      <c r="C86" s="1"/>
      <c r="D86" s="1"/>
      <c r="E86" s="1"/>
      <c r="F86" s="1"/>
      <c r="G86" s="1"/>
      <c r="H86" s="1"/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x14ac:dyDescent="0.25">
      <c r="B87" s="1"/>
      <c r="C87" s="1"/>
      <c r="D87" s="1"/>
      <c r="E87" s="1"/>
      <c r="F87" s="1"/>
      <c r="G87" s="1"/>
      <c r="H87" s="1"/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x14ac:dyDescent="0.25">
      <c r="B88" s="1"/>
      <c r="C88" s="1"/>
      <c r="D88" s="1"/>
      <c r="E88" s="1"/>
      <c r="F88" s="1"/>
      <c r="G88" s="1"/>
      <c r="H88" s="1"/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1:72" x14ac:dyDescent="0.25">
      <c r="B89" s="1"/>
      <c r="C89" s="1"/>
      <c r="D89" s="1"/>
      <c r="E89" s="1"/>
      <c r="F89" s="1"/>
      <c r="G89" s="1"/>
      <c r="H89" s="1"/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1:72" x14ac:dyDescent="0.25">
      <c r="B90" s="1"/>
      <c r="C90" s="1"/>
      <c r="D90" s="1"/>
      <c r="E90" s="1"/>
      <c r="F90" s="1"/>
      <c r="G90" s="1"/>
      <c r="H90" s="1"/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1:72" x14ac:dyDescent="0.25">
      <c r="B91" s="1"/>
      <c r="C91" s="1"/>
      <c r="D91" s="1"/>
      <c r="E91" s="1"/>
      <c r="F91" s="1"/>
      <c r="G91" s="1"/>
      <c r="H91" s="1"/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1:72" x14ac:dyDescent="0.25">
      <c r="B92" s="1"/>
      <c r="C92" s="1"/>
      <c r="D92" s="1"/>
      <c r="E92" s="1"/>
      <c r="F92" s="1"/>
      <c r="G92" s="1"/>
      <c r="H92" s="1"/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1:72" x14ac:dyDescent="0.25">
      <c r="B93" s="1"/>
      <c r="C93" s="1"/>
      <c r="D93" s="1"/>
      <c r="E93" s="1"/>
      <c r="F93" s="1"/>
      <c r="G93" s="1"/>
      <c r="H93" s="1"/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1:72" x14ac:dyDescent="0.25">
      <c r="B94" s="1"/>
      <c r="C94" s="1"/>
      <c r="D94" s="1"/>
      <c r="E94" s="1"/>
      <c r="F94" s="1"/>
      <c r="G94" s="1"/>
      <c r="H94" s="1"/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x14ac:dyDescent="0.25">
      <c r="B95" s="1"/>
      <c r="C95" s="1"/>
      <c r="D95" s="1"/>
      <c r="E95" s="1"/>
      <c r="F95" s="1"/>
      <c r="G95" s="1"/>
      <c r="H95" s="1"/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x14ac:dyDescent="0.25">
      <c r="B96" s="1"/>
      <c r="C96" s="1"/>
      <c r="D96" s="1"/>
      <c r="E96" s="1"/>
      <c r="F96" s="1"/>
      <c r="G96" s="1"/>
      <c r="H96" s="1"/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2:72" x14ac:dyDescent="0.25">
      <c r="B97" s="1"/>
      <c r="C97" s="1"/>
      <c r="D97" s="1"/>
      <c r="E97" s="1"/>
      <c r="F97" s="1"/>
      <c r="G97" s="1"/>
      <c r="H97" s="1"/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2:72" x14ac:dyDescent="0.25">
      <c r="B98" s="1"/>
      <c r="C98" s="1"/>
      <c r="D98" s="1"/>
      <c r="E98" s="1"/>
      <c r="F98" s="1"/>
      <c r="G98" s="1"/>
      <c r="H98" s="1"/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2:72" x14ac:dyDescent="0.25">
      <c r="B99" s="1"/>
      <c r="C99" s="1"/>
      <c r="D99" s="1"/>
      <c r="E99" s="1"/>
      <c r="F99" s="1"/>
      <c r="G99" s="1"/>
      <c r="H99" s="1"/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2:72" x14ac:dyDescent="0.2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2:72" x14ac:dyDescent="0.25">
      <c r="B101" s="1"/>
      <c r="C101" s="1"/>
      <c r="D101" s="1"/>
      <c r="E101" s="1"/>
      <c r="F101" s="1"/>
      <c r="G101" s="1"/>
      <c r="H101" s="1"/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2:72" x14ac:dyDescent="0.25">
      <c r="B102" s="1"/>
      <c r="C102" s="1"/>
      <c r="D102" s="1"/>
      <c r="E102" s="1"/>
      <c r="F102" s="1"/>
      <c r="G102" s="1"/>
      <c r="H102" s="1"/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2:72" x14ac:dyDescent="0.25">
      <c r="B103" s="1"/>
      <c r="C103" s="1"/>
      <c r="D103" s="1"/>
      <c r="E103" s="1"/>
      <c r="F103" s="1"/>
      <c r="G103" s="1"/>
      <c r="H103" s="1"/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2:72" x14ac:dyDescent="0.25">
      <c r="B104" s="1"/>
      <c r="C104" s="1"/>
      <c r="D104" s="1"/>
      <c r="E104" s="1"/>
      <c r="F104" s="1"/>
      <c r="G104" s="1"/>
      <c r="H104" s="1"/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2:72" x14ac:dyDescent="0.25">
      <c r="B105" s="1"/>
      <c r="C105" s="1"/>
      <c r="D105" s="1"/>
      <c r="E105" s="1"/>
      <c r="F105" s="1"/>
      <c r="G105" s="1"/>
      <c r="H105" s="1"/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2:72" x14ac:dyDescent="0.25">
      <c r="B106" s="1"/>
      <c r="C106" s="1"/>
      <c r="D106" s="1"/>
      <c r="E106" s="1"/>
      <c r="F106" s="1"/>
      <c r="G106" s="1"/>
      <c r="H106" s="1"/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2:72" x14ac:dyDescent="0.25">
      <c r="B107" s="1"/>
      <c r="C107" s="1"/>
      <c r="D107" s="1"/>
      <c r="E107" s="1"/>
      <c r="F107" s="1"/>
      <c r="G107" s="1"/>
      <c r="H107" s="1"/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2:72" x14ac:dyDescent="0.25">
      <c r="B108" s="1"/>
      <c r="C108" s="1"/>
      <c r="D108" s="1"/>
      <c r="E108" s="1"/>
      <c r="F108" s="1"/>
      <c r="G108" s="1"/>
      <c r="H108" s="1"/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2:72" x14ac:dyDescent="0.25">
      <c r="B109" s="1"/>
      <c r="C109" s="1"/>
      <c r="D109" s="1"/>
      <c r="E109" s="1"/>
      <c r="F109" s="1"/>
      <c r="G109" s="1"/>
      <c r="H109" s="1"/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2:72" x14ac:dyDescent="0.25">
      <c r="B110" s="1"/>
      <c r="C110" s="1"/>
      <c r="D110" s="1"/>
      <c r="E110" s="1"/>
      <c r="F110" s="1"/>
      <c r="G110" s="1"/>
      <c r="H110" s="1"/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2:72" x14ac:dyDescent="0.25">
      <c r="B111" s="1"/>
      <c r="C111" s="1"/>
      <c r="D111" s="1"/>
      <c r="E111" s="1"/>
      <c r="F111" s="1"/>
      <c r="G111" s="1"/>
      <c r="H111" s="1"/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2:72" x14ac:dyDescent="0.25">
      <c r="B112" s="1"/>
      <c r="C112" s="1"/>
      <c r="D112" s="1"/>
      <c r="E112" s="1"/>
      <c r="F112" s="1"/>
      <c r="G112" s="1"/>
      <c r="H112" s="1"/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2:72" x14ac:dyDescent="0.25">
      <c r="B113" s="1"/>
      <c r="C113" s="1"/>
      <c r="D113" s="1"/>
      <c r="E113" s="1"/>
      <c r="F113" s="1"/>
      <c r="G113" s="1"/>
      <c r="H113" s="1"/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2:72" x14ac:dyDescent="0.25">
      <c r="B114" s="1"/>
      <c r="C114" s="1"/>
      <c r="D114" s="1"/>
      <c r="E114" s="1"/>
      <c r="F114" s="1"/>
      <c r="G114" s="1"/>
      <c r="H114" s="1"/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2:72" x14ac:dyDescent="0.25">
      <c r="B115" s="1"/>
      <c r="C115" s="1"/>
      <c r="D115" s="1"/>
      <c r="E115" s="1"/>
      <c r="F115" s="1"/>
      <c r="G115" s="1"/>
      <c r="H115" s="1"/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2:72" x14ac:dyDescent="0.25">
      <c r="B116" s="1"/>
      <c r="C116" s="1"/>
      <c r="D116" s="1"/>
      <c r="E116" s="1"/>
      <c r="F116" s="1"/>
      <c r="G116" s="1"/>
      <c r="H116" s="1"/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2:72" x14ac:dyDescent="0.25">
      <c r="B117" s="1"/>
      <c r="C117" s="1"/>
      <c r="D117" s="1"/>
      <c r="E117" s="1"/>
      <c r="F117" s="1"/>
      <c r="G117" s="1"/>
      <c r="H117" s="1"/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2:72" x14ac:dyDescent="0.25">
      <c r="B118" s="1"/>
      <c r="C118" s="1"/>
      <c r="D118" s="1"/>
      <c r="E118" s="1"/>
      <c r="F118" s="1"/>
      <c r="G118" s="1"/>
      <c r="H118" s="1"/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2:72" x14ac:dyDescent="0.25">
      <c r="B119" s="1"/>
      <c r="C119" s="1"/>
      <c r="D119" s="1"/>
      <c r="E119" s="1"/>
      <c r="F119" s="1"/>
      <c r="G119" s="1"/>
      <c r="H119" s="1"/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2:72" x14ac:dyDescent="0.25">
      <c r="B120" s="1"/>
      <c r="C120" s="1"/>
      <c r="D120" s="1"/>
      <c r="E120" s="1"/>
      <c r="F120" s="1"/>
      <c r="G120" s="1"/>
      <c r="H120" s="1"/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2:72" x14ac:dyDescent="0.25">
      <c r="B121" s="1"/>
      <c r="C121" s="1"/>
      <c r="D121" s="1"/>
      <c r="E121" s="1"/>
      <c r="F121" s="1"/>
      <c r="G121" s="1"/>
      <c r="H121" s="1"/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</row>
    <row r="122" spans="2:72" x14ac:dyDescent="0.25">
      <c r="B122" s="1"/>
      <c r="C122" s="1"/>
      <c r="D122" s="1"/>
      <c r="E122" s="1"/>
      <c r="F122" s="1"/>
      <c r="G122" s="1"/>
      <c r="H122" s="1"/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2:72" x14ac:dyDescent="0.25">
      <c r="B123" s="1"/>
      <c r="C123" s="1"/>
      <c r="D123" s="1"/>
      <c r="E123" s="1"/>
      <c r="F123" s="1"/>
      <c r="G123" s="1"/>
      <c r="H123" s="1"/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2:72" x14ac:dyDescent="0.25">
      <c r="B124" s="1"/>
      <c r="C124" s="1"/>
      <c r="D124" s="1"/>
      <c r="E124" s="1"/>
      <c r="F124" s="1"/>
      <c r="G124" s="1"/>
      <c r="H124" s="1"/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2:72" x14ac:dyDescent="0.25">
      <c r="B125" s="1"/>
      <c r="C125" s="1"/>
      <c r="D125" s="1"/>
      <c r="E125" s="1"/>
      <c r="F125" s="1"/>
      <c r="G125" s="1"/>
      <c r="H125" s="1"/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2:72" x14ac:dyDescent="0.25">
      <c r="B126" s="1"/>
      <c r="C126" s="1"/>
      <c r="D126" s="1"/>
      <c r="E126" s="1"/>
      <c r="F126" s="1"/>
      <c r="G126" s="1"/>
      <c r="H126" s="1"/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2:72" x14ac:dyDescent="0.25">
      <c r="B127" s="1"/>
      <c r="C127" s="1"/>
      <c r="D127" s="1"/>
      <c r="E127" s="1"/>
      <c r="F127" s="1"/>
      <c r="G127" s="1"/>
      <c r="H127" s="1"/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2:72" x14ac:dyDescent="0.25">
      <c r="B128" s="1"/>
      <c r="C128" s="1"/>
      <c r="D128" s="1"/>
      <c r="E128" s="1"/>
      <c r="F128" s="1"/>
      <c r="G128" s="1"/>
      <c r="H128" s="1"/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2:72" x14ac:dyDescent="0.25">
      <c r="B129" s="1"/>
      <c r="C129" s="1"/>
      <c r="D129" s="1"/>
      <c r="E129" s="1"/>
      <c r="F129" s="1"/>
      <c r="G129" s="1"/>
      <c r="H129" s="1"/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2:72" x14ac:dyDescent="0.25">
      <c r="B130" s="1"/>
      <c r="C130" s="1"/>
      <c r="D130" s="1"/>
      <c r="E130" s="1"/>
      <c r="F130" s="1"/>
      <c r="G130" s="1"/>
      <c r="H130" s="1"/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2:72" x14ac:dyDescent="0.25">
      <c r="B131" s="1"/>
      <c r="C131" s="1"/>
      <c r="D131" s="1"/>
      <c r="E131" s="1"/>
      <c r="F131" s="1"/>
      <c r="G131" s="1"/>
      <c r="H131" s="1"/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2:72" x14ac:dyDescent="0.25">
      <c r="B132" s="1"/>
      <c r="C132" s="1"/>
      <c r="D132" s="1"/>
      <c r="E132" s="1"/>
      <c r="F132" s="1"/>
      <c r="G132" s="1"/>
      <c r="H132" s="1"/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2:72" x14ac:dyDescent="0.25">
      <c r="B133" s="1"/>
      <c r="C133" s="1"/>
      <c r="D133" s="1"/>
      <c r="E133" s="1"/>
      <c r="F133" s="1"/>
      <c r="G133" s="1"/>
      <c r="H133" s="1"/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2:72" x14ac:dyDescent="0.25">
      <c r="B134" s="1"/>
      <c r="C134" s="1"/>
      <c r="D134" s="1"/>
      <c r="E134" s="1"/>
      <c r="F134" s="1"/>
      <c r="G134" s="1"/>
      <c r="H134" s="1"/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2:72" x14ac:dyDescent="0.25">
      <c r="B135" s="1"/>
      <c r="C135" s="1"/>
      <c r="D135" s="1"/>
      <c r="E135" s="1"/>
      <c r="F135" s="1"/>
      <c r="G135" s="1"/>
      <c r="H135" s="1"/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2:72" x14ac:dyDescent="0.25">
      <c r="B136" s="1"/>
      <c r="C136" s="1"/>
      <c r="D136" s="1"/>
      <c r="E136" s="1"/>
      <c r="F136" s="1"/>
      <c r="G136" s="1"/>
      <c r="H136" s="1"/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2:72" x14ac:dyDescent="0.25">
      <c r="B137" s="1"/>
      <c r="C137" s="1"/>
      <c r="D137" s="1"/>
      <c r="E137" s="1"/>
      <c r="F137" s="1"/>
      <c r="G137" s="1"/>
      <c r="H137" s="1"/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2:72" x14ac:dyDescent="0.25">
      <c r="B138" s="1"/>
      <c r="C138" s="1"/>
      <c r="D138" s="1"/>
      <c r="E138" s="1"/>
      <c r="F138" s="1"/>
      <c r="G138" s="1"/>
      <c r="H138" s="1"/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2:72" x14ac:dyDescent="0.25">
      <c r="B139" s="1"/>
      <c r="C139" s="1"/>
      <c r="D139" s="1"/>
      <c r="E139" s="1"/>
      <c r="F139" s="1"/>
      <c r="G139" s="1"/>
      <c r="H139" s="1"/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2:72" x14ac:dyDescent="0.25">
      <c r="B140" s="1"/>
      <c r="C140" s="1"/>
      <c r="D140" s="1"/>
      <c r="E140" s="1"/>
      <c r="F140" s="1"/>
      <c r="G140" s="1"/>
      <c r="H140" s="1"/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2:72" x14ac:dyDescent="0.25">
      <c r="B141" s="1"/>
      <c r="C141" s="1"/>
      <c r="D141" s="1"/>
      <c r="E141" s="1"/>
      <c r="F141" s="1"/>
      <c r="G141" s="1"/>
      <c r="H141" s="1"/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2:72" x14ac:dyDescent="0.2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2:72" x14ac:dyDescent="0.25">
      <c r="B143" s="1"/>
      <c r="C143" s="1"/>
      <c r="D143" s="1"/>
      <c r="E143" s="1"/>
      <c r="F143" s="1"/>
      <c r="G143" s="1"/>
      <c r="H143" s="1"/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2:72" x14ac:dyDescent="0.25">
      <c r="B144" s="1"/>
      <c r="C144" s="1"/>
      <c r="D144" s="1"/>
      <c r="E144" s="1"/>
      <c r="F144" s="1"/>
      <c r="G144" s="1"/>
      <c r="H144" s="1"/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2:72" x14ac:dyDescent="0.25">
      <c r="B145" s="1"/>
      <c r="C145" s="1"/>
      <c r="D145" s="1"/>
      <c r="E145" s="1"/>
      <c r="F145" s="1"/>
      <c r="G145" s="1"/>
      <c r="H145" s="1"/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2:72" x14ac:dyDescent="0.25">
      <c r="B146" s="1"/>
      <c r="C146" s="1"/>
      <c r="D146" s="1"/>
      <c r="E146" s="1"/>
      <c r="F146" s="1"/>
      <c r="G146" s="1"/>
      <c r="H146" s="1"/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2:72" x14ac:dyDescent="0.25">
      <c r="B147" s="1"/>
      <c r="C147" s="1"/>
      <c r="D147" s="1"/>
      <c r="E147" s="1"/>
      <c r="F147" s="1"/>
      <c r="G147" s="1"/>
      <c r="H147" s="1"/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2:72" x14ac:dyDescent="0.25">
      <c r="B148" s="1"/>
      <c r="C148" s="1"/>
      <c r="D148" s="1"/>
      <c r="E148" s="1"/>
      <c r="F148" s="1"/>
      <c r="G148" s="1"/>
      <c r="H148" s="1"/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2:72" x14ac:dyDescent="0.25">
      <c r="B149" s="1"/>
      <c r="C149" s="1"/>
      <c r="D149" s="1"/>
      <c r="E149" s="1"/>
      <c r="F149" s="1"/>
      <c r="G149" s="1"/>
      <c r="H149" s="1"/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2:72" x14ac:dyDescent="0.25">
      <c r="B150" s="1"/>
      <c r="C150" s="1"/>
      <c r="D150" s="1"/>
      <c r="E150" s="1"/>
      <c r="F150" s="1"/>
      <c r="G150" s="1"/>
      <c r="H150" s="1"/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2:72" x14ac:dyDescent="0.25">
      <c r="B151" s="1"/>
      <c r="C151" s="1"/>
      <c r="D151" s="1"/>
      <c r="E151" s="1"/>
      <c r="F151" s="1"/>
      <c r="G151" s="1"/>
      <c r="H151" s="1"/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2:72" x14ac:dyDescent="0.25">
      <c r="B152" s="1"/>
      <c r="C152" s="1"/>
      <c r="D152" s="1"/>
      <c r="E152" s="1"/>
      <c r="F152" s="1"/>
      <c r="G152" s="1"/>
      <c r="H152" s="1"/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2:72" x14ac:dyDescent="0.25">
      <c r="B153" s="1"/>
      <c r="C153" s="1"/>
      <c r="D153" s="1"/>
      <c r="E153" s="1"/>
      <c r="F153" s="1"/>
      <c r="G153" s="1"/>
      <c r="H153" s="1"/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2:72" x14ac:dyDescent="0.25">
      <c r="B154" s="1"/>
      <c r="C154" s="1"/>
      <c r="D154" s="1"/>
      <c r="E154" s="1"/>
      <c r="F154" s="1"/>
      <c r="G154" s="1"/>
      <c r="H154" s="1"/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2:72" x14ac:dyDescent="0.25">
      <c r="B155" s="1"/>
      <c r="C155" s="1"/>
      <c r="D155" s="1"/>
      <c r="E155" s="1"/>
      <c r="F155" s="1"/>
      <c r="G155" s="1"/>
      <c r="H155" s="1"/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2:72" x14ac:dyDescent="0.25">
      <c r="B156" s="1"/>
      <c r="C156" s="1"/>
      <c r="D156" s="1"/>
      <c r="E156" s="1"/>
      <c r="F156" s="1"/>
      <c r="G156" s="1"/>
      <c r="H156" s="1"/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2:72" x14ac:dyDescent="0.25">
      <c r="B157" s="1"/>
      <c r="C157" s="1"/>
      <c r="D157" s="1"/>
      <c r="E157" s="1"/>
      <c r="F157" s="1"/>
      <c r="G157" s="1"/>
      <c r="H157" s="1"/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2:72" x14ac:dyDescent="0.25">
      <c r="B158" s="1"/>
      <c r="C158" s="1"/>
      <c r="D158" s="1"/>
      <c r="E158" s="1"/>
      <c r="F158" s="1"/>
      <c r="G158" s="1"/>
      <c r="H158" s="1"/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2:72" x14ac:dyDescent="0.25">
      <c r="B159" s="1"/>
      <c r="C159" s="1"/>
      <c r="D159" s="1"/>
      <c r="E159" s="1"/>
      <c r="F159" s="1"/>
      <c r="G159" s="1"/>
      <c r="H159" s="1"/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  <row r="160" spans="2:72" x14ac:dyDescent="0.25">
      <c r="B160" s="1"/>
      <c r="C160" s="1"/>
      <c r="D160" s="1"/>
      <c r="E160" s="1"/>
      <c r="F160" s="1"/>
      <c r="G160" s="1"/>
      <c r="H160" s="1"/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</row>
    <row r="161" spans="2:72" x14ac:dyDescent="0.25">
      <c r="B161" s="1"/>
      <c r="C161" s="1"/>
      <c r="D161" s="1"/>
      <c r="E161" s="1"/>
      <c r="F161" s="1"/>
      <c r="G161" s="1"/>
      <c r="H161" s="1"/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</row>
    <row r="162" spans="2:72" x14ac:dyDescent="0.25">
      <c r="B162" s="1"/>
      <c r="C162" s="1"/>
      <c r="D162" s="1"/>
      <c r="E162" s="1"/>
      <c r="F162" s="1"/>
      <c r="G162" s="1"/>
      <c r="H162" s="1"/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</row>
    <row r="163" spans="2:72" x14ac:dyDescent="0.25">
      <c r="B163" s="1"/>
      <c r="C163" s="1"/>
      <c r="D163" s="1"/>
      <c r="E163" s="1"/>
      <c r="F163" s="1"/>
      <c r="G163" s="1"/>
      <c r="H163" s="1"/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</row>
    <row r="164" spans="2:72" x14ac:dyDescent="0.25">
      <c r="B164" s="1"/>
      <c r="C164" s="1"/>
      <c r="D164" s="1"/>
      <c r="E164" s="1"/>
      <c r="F164" s="1"/>
      <c r="G164" s="1"/>
      <c r="H164" s="1"/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</row>
    <row r="165" spans="2:72" x14ac:dyDescent="0.25"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</row>
    <row r="166" spans="2:72" x14ac:dyDescent="0.25">
      <c r="B166" s="1"/>
      <c r="C166" s="1"/>
      <c r="D166" s="1"/>
      <c r="E166" s="1"/>
      <c r="F166" s="1"/>
      <c r="G166" s="1"/>
      <c r="H166" s="1"/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</row>
    <row r="167" spans="2:72" x14ac:dyDescent="0.25">
      <c r="B167" s="1"/>
      <c r="C167" s="1"/>
      <c r="D167" s="1"/>
      <c r="E167" s="1"/>
      <c r="F167" s="1"/>
      <c r="G167" s="1"/>
      <c r="H167" s="1"/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</row>
    <row r="168" spans="2:72" x14ac:dyDescent="0.25">
      <c r="B168" s="1"/>
      <c r="C168" s="1"/>
      <c r="D168" s="1"/>
      <c r="E168" s="1"/>
      <c r="F168" s="1"/>
      <c r="G168" s="1"/>
      <c r="H168" s="1"/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</row>
    <row r="169" spans="2:72" x14ac:dyDescent="0.25"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</row>
    <row r="170" spans="2:72" x14ac:dyDescent="0.25"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</row>
    <row r="171" spans="2:72" x14ac:dyDescent="0.25">
      <c r="B171" s="1"/>
      <c r="C171" s="1"/>
      <c r="D171" s="1"/>
      <c r="E171" s="1"/>
      <c r="F171" s="1"/>
      <c r="G171" s="1"/>
      <c r="H171" s="1"/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</row>
    <row r="172" spans="2:72" x14ac:dyDescent="0.25">
      <c r="B172" s="1"/>
      <c r="C172" s="1"/>
      <c r="D172" s="1"/>
      <c r="E172" s="1"/>
      <c r="F172" s="1"/>
      <c r="G172" s="1"/>
      <c r="H172" s="1"/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</row>
    <row r="173" spans="2:72" x14ac:dyDescent="0.25">
      <c r="B173" s="1"/>
      <c r="C173" s="1"/>
      <c r="D173" s="1"/>
      <c r="E173" s="1"/>
      <c r="F173" s="1"/>
      <c r="G173" s="1"/>
      <c r="H173" s="1"/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</row>
    <row r="174" spans="2:72" x14ac:dyDescent="0.25">
      <c r="B174" s="1"/>
      <c r="C174" s="1"/>
      <c r="D174" s="1"/>
      <c r="E174" s="1"/>
      <c r="F174" s="1"/>
      <c r="G174" s="1"/>
      <c r="H174" s="1"/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</row>
    <row r="175" spans="2:72" x14ac:dyDescent="0.25">
      <c r="B175" s="1"/>
      <c r="C175" s="1"/>
      <c r="D175" s="1"/>
      <c r="E175" s="1"/>
      <c r="F175" s="1"/>
      <c r="G175" s="1"/>
      <c r="H175" s="1"/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</row>
    <row r="176" spans="2:72" x14ac:dyDescent="0.25"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</row>
    <row r="177" spans="2:72" x14ac:dyDescent="0.25"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</row>
    <row r="178" spans="2:72" x14ac:dyDescent="0.25"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</row>
    <row r="179" spans="2:72" x14ac:dyDescent="0.25"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</row>
    <row r="180" spans="2:72" x14ac:dyDescent="0.25"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</row>
    <row r="181" spans="2:72" x14ac:dyDescent="0.25"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</row>
    <row r="182" spans="2:72" x14ac:dyDescent="0.25"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</row>
    <row r="183" spans="2:72" x14ac:dyDescent="0.25"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</row>
    <row r="184" spans="2:72" x14ac:dyDescent="0.25">
      <c r="B184" s="1"/>
      <c r="C184" s="1"/>
      <c r="D184" s="1"/>
      <c r="E184" s="1"/>
      <c r="F184" s="1"/>
      <c r="G184" s="1"/>
      <c r="H184" s="1"/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</row>
    <row r="185" spans="2:72" x14ac:dyDescent="0.25">
      <c r="B185" s="1"/>
      <c r="C185" s="1"/>
      <c r="D185" s="1"/>
      <c r="E185" s="1"/>
      <c r="F185" s="1"/>
      <c r="G185" s="1"/>
      <c r="H185" s="1"/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</row>
    <row r="186" spans="2:72" x14ac:dyDescent="0.25"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</row>
    <row r="187" spans="2:72" x14ac:dyDescent="0.25"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</row>
    <row r="188" spans="2:72" x14ac:dyDescent="0.25"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</row>
    <row r="189" spans="2:72" x14ac:dyDescent="0.25"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</row>
    <row r="190" spans="2:72" x14ac:dyDescent="0.25"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</row>
    <row r="191" spans="2:72" x14ac:dyDescent="0.25"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</row>
    <row r="192" spans="2:72" x14ac:dyDescent="0.25"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</row>
    <row r="193" spans="2:72" x14ac:dyDescent="0.25"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</row>
    <row r="194" spans="2:72" x14ac:dyDescent="0.25"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</row>
    <row r="195" spans="2:72" x14ac:dyDescent="0.25"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</row>
    <row r="196" spans="2:72" x14ac:dyDescent="0.2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</row>
    <row r="197" spans="2:72" x14ac:dyDescent="0.25"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</row>
    <row r="198" spans="2:72" x14ac:dyDescent="0.25"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</row>
    <row r="199" spans="2:72" x14ac:dyDescent="0.25"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</row>
    <row r="200" spans="2:72" x14ac:dyDescent="0.25"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</row>
    <row r="201" spans="2:72" x14ac:dyDescent="0.25"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</row>
    <row r="202" spans="2:72" x14ac:dyDescent="0.25"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</row>
    <row r="203" spans="2:72" x14ac:dyDescent="0.25"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</row>
    <row r="204" spans="2:72" x14ac:dyDescent="0.25"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</row>
    <row r="205" spans="2:72" x14ac:dyDescent="0.25"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</row>
    <row r="206" spans="2:72" x14ac:dyDescent="0.25"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</row>
    <row r="207" spans="2:72" x14ac:dyDescent="0.25"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</row>
    <row r="208" spans="2:72" x14ac:dyDescent="0.25"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</row>
    <row r="209" spans="2:72" x14ac:dyDescent="0.25"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</row>
    <row r="210" spans="2:72" x14ac:dyDescent="0.25"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</row>
    <row r="211" spans="2:72" x14ac:dyDescent="0.25"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</row>
    <row r="212" spans="2:72" x14ac:dyDescent="0.25"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</row>
    <row r="213" spans="2:72" x14ac:dyDescent="0.25"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</row>
    <row r="214" spans="2:72" x14ac:dyDescent="0.25"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</row>
    <row r="215" spans="2:72" x14ac:dyDescent="0.25"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</row>
    <row r="216" spans="2:72" x14ac:dyDescent="0.25"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</row>
    <row r="217" spans="2:72" x14ac:dyDescent="0.25"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</row>
    <row r="218" spans="2:72" x14ac:dyDescent="0.25"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</row>
    <row r="219" spans="2:72" x14ac:dyDescent="0.25"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</row>
    <row r="220" spans="2:72" x14ac:dyDescent="0.25"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</row>
    <row r="221" spans="2:72" x14ac:dyDescent="0.25"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</row>
    <row r="222" spans="2:72" x14ac:dyDescent="0.25"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</row>
    <row r="223" spans="2:72" x14ac:dyDescent="0.25"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</row>
    <row r="224" spans="2:72" x14ac:dyDescent="0.25"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</row>
    <row r="225" spans="2:72" x14ac:dyDescent="0.25"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</row>
    <row r="226" spans="2:72" x14ac:dyDescent="0.25"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</row>
    <row r="227" spans="2:72" x14ac:dyDescent="0.25"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</row>
    <row r="228" spans="2:72" x14ac:dyDescent="0.25"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</row>
    <row r="229" spans="2:72" x14ac:dyDescent="0.25"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</row>
    <row r="230" spans="2:72" x14ac:dyDescent="0.25"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</row>
    <row r="231" spans="2:72" x14ac:dyDescent="0.25"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</row>
    <row r="232" spans="2:72" x14ac:dyDescent="0.25"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</row>
    <row r="233" spans="2:72" x14ac:dyDescent="0.25"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</row>
    <row r="234" spans="2:72" x14ac:dyDescent="0.25"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</row>
    <row r="235" spans="2:72" x14ac:dyDescent="0.25"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</row>
    <row r="236" spans="2:72" x14ac:dyDescent="0.25"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</row>
    <row r="237" spans="2:72" x14ac:dyDescent="0.25"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</row>
    <row r="238" spans="2:72" x14ac:dyDescent="0.25"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</row>
    <row r="239" spans="2:72" x14ac:dyDescent="0.25"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</row>
    <row r="240" spans="2:72" x14ac:dyDescent="0.25"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</row>
    <row r="241" spans="2:72" x14ac:dyDescent="0.25"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</row>
    <row r="242" spans="2:72" x14ac:dyDescent="0.25"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</row>
    <row r="243" spans="2:72" x14ac:dyDescent="0.25"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</row>
    <row r="244" spans="2:72" x14ac:dyDescent="0.25"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</row>
    <row r="245" spans="2:72" x14ac:dyDescent="0.25"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</row>
    <row r="246" spans="2:72" x14ac:dyDescent="0.25"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</row>
    <row r="247" spans="2:72" x14ac:dyDescent="0.25"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</row>
    <row r="248" spans="2:72" x14ac:dyDescent="0.25"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</row>
    <row r="249" spans="2:72" x14ac:dyDescent="0.25"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</row>
    <row r="250" spans="2:72" x14ac:dyDescent="0.25"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</row>
    <row r="251" spans="2:72" x14ac:dyDescent="0.25">
      <c r="B251" s="1"/>
      <c r="C251" s="1"/>
      <c r="D251" s="1"/>
      <c r="E251" s="1"/>
      <c r="F251" s="1"/>
      <c r="G251" s="1"/>
      <c r="H251" s="1"/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</row>
    <row r="252" spans="2:72" x14ac:dyDescent="0.25">
      <c r="B252" s="1"/>
      <c r="C252" s="1"/>
      <c r="D252" s="1"/>
      <c r="E252" s="1"/>
      <c r="F252" s="1"/>
      <c r="G252" s="1"/>
      <c r="H252" s="1"/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</row>
    <row r="253" spans="2:72" x14ac:dyDescent="0.25">
      <c r="B253" s="1"/>
      <c r="C253" s="1"/>
      <c r="D253" s="1"/>
      <c r="E253" s="1"/>
      <c r="F253" s="1"/>
      <c r="G253" s="1"/>
      <c r="H253" s="1"/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</row>
    <row r="254" spans="2:72" x14ac:dyDescent="0.25">
      <c r="B254" s="1"/>
      <c r="C254" s="1"/>
      <c r="D254" s="1"/>
      <c r="E254" s="1"/>
      <c r="F254" s="1"/>
      <c r="G254" s="1"/>
      <c r="H254" s="1"/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</row>
    <row r="255" spans="2:72" x14ac:dyDescent="0.25">
      <c r="B255" s="1"/>
      <c r="C255" s="1"/>
      <c r="D255" s="1"/>
      <c r="E255" s="1"/>
      <c r="F255" s="1"/>
      <c r="G255" s="1"/>
      <c r="H255" s="1"/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</row>
    <row r="256" spans="2:72" x14ac:dyDescent="0.25">
      <c r="B256" s="1"/>
      <c r="C256" s="1"/>
      <c r="D256" s="1"/>
      <c r="E256" s="1"/>
      <c r="F256" s="1"/>
      <c r="G256" s="1"/>
      <c r="H256" s="1"/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</row>
    <row r="257" spans="2:72" x14ac:dyDescent="0.25">
      <c r="B257" s="1"/>
      <c r="C257" s="1"/>
      <c r="D257" s="1"/>
      <c r="E257" s="1"/>
      <c r="F257" s="1"/>
      <c r="G257" s="1"/>
      <c r="H257" s="1"/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</row>
    <row r="258" spans="2:72" x14ac:dyDescent="0.25">
      <c r="B258" s="1"/>
      <c r="C258" s="1"/>
      <c r="D258" s="1"/>
      <c r="E258" s="1"/>
      <c r="F258" s="1"/>
      <c r="G258" s="1"/>
      <c r="H258" s="1"/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</row>
    <row r="259" spans="2:72" x14ac:dyDescent="0.25">
      <c r="B259" s="1"/>
      <c r="C259" s="1"/>
      <c r="D259" s="1"/>
      <c r="E259" s="1"/>
      <c r="F259" s="1"/>
      <c r="G259" s="1"/>
      <c r="H259" s="1"/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</row>
    <row r="260" spans="2:72" x14ac:dyDescent="0.25">
      <c r="B260" s="1"/>
      <c r="C260" s="1"/>
      <c r="D260" s="1"/>
      <c r="E260" s="1"/>
      <c r="F260" s="1"/>
      <c r="G260" s="1"/>
      <c r="H260" s="1"/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</row>
    <row r="261" spans="2:72" x14ac:dyDescent="0.25">
      <c r="B261" s="1"/>
      <c r="C261" s="1"/>
      <c r="D261" s="1"/>
      <c r="E261" s="1"/>
      <c r="F261" s="1"/>
      <c r="G261" s="1"/>
      <c r="H261" s="1"/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</row>
    <row r="262" spans="2:72" x14ac:dyDescent="0.25">
      <c r="B262" s="1"/>
      <c r="C262" s="1"/>
      <c r="D262" s="1"/>
      <c r="E262" s="1"/>
      <c r="F262" s="1"/>
      <c r="G262" s="1"/>
      <c r="H262" s="1"/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</row>
    <row r="263" spans="2:72" x14ac:dyDescent="0.25"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</row>
    <row r="264" spans="2:72" x14ac:dyDescent="0.25">
      <c r="B264" s="1"/>
      <c r="C264" s="1"/>
      <c r="D264" s="1"/>
      <c r="E264" s="1"/>
      <c r="F264" s="1"/>
      <c r="G264" s="1"/>
      <c r="H264" s="1"/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</row>
    <row r="265" spans="2:72" x14ac:dyDescent="0.25">
      <c r="B265" s="1"/>
      <c r="C265" s="1"/>
      <c r="D265" s="1"/>
      <c r="E265" s="1"/>
      <c r="F265" s="1"/>
      <c r="G265" s="1"/>
      <c r="H265" s="1"/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</row>
    <row r="266" spans="2:72" x14ac:dyDescent="0.25">
      <c r="B266" s="1"/>
      <c r="C266" s="1"/>
      <c r="D266" s="1"/>
      <c r="E266" s="1"/>
      <c r="F266" s="1"/>
      <c r="G266" s="1"/>
      <c r="H266" s="1"/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</row>
    <row r="267" spans="2:72" x14ac:dyDescent="0.25">
      <c r="B267" s="1"/>
      <c r="C267" s="1"/>
      <c r="D267" s="1"/>
      <c r="E267" s="1"/>
      <c r="F267" s="1"/>
      <c r="G267" s="1"/>
      <c r="H267" s="1"/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</row>
    <row r="268" spans="2:72" x14ac:dyDescent="0.25"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</row>
    <row r="269" spans="2:72" x14ac:dyDescent="0.25">
      <c r="B269" s="1"/>
      <c r="C269" s="1"/>
      <c r="D269" s="1"/>
      <c r="E269" s="1"/>
      <c r="F269" s="1"/>
      <c r="G269" s="1"/>
      <c r="H269" s="1"/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</row>
    <row r="270" spans="2:72" x14ac:dyDescent="0.25">
      <c r="B270" s="1"/>
      <c r="C270" s="1"/>
      <c r="D270" s="1"/>
      <c r="E270" s="1"/>
      <c r="F270" s="1"/>
      <c r="G270" s="1"/>
      <c r="H270" s="1"/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</row>
    <row r="271" spans="2:72" x14ac:dyDescent="0.25">
      <c r="B271" s="1"/>
      <c r="C271" s="1"/>
      <c r="D271" s="1"/>
      <c r="E271" s="1"/>
      <c r="F271" s="1"/>
      <c r="G271" s="1"/>
      <c r="H271" s="1"/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</row>
    <row r="272" spans="2:72" x14ac:dyDescent="0.25">
      <c r="B272" s="1"/>
      <c r="C272" s="1"/>
      <c r="D272" s="1"/>
      <c r="E272" s="1"/>
      <c r="F272" s="1"/>
      <c r="G272" s="1"/>
      <c r="H272" s="1"/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</row>
    <row r="273" spans="2:72" x14ac:dyDescent="0.25">
      <c r="B273" s="1"/>
      <c r="C273" s="1"/>
      <c r="D273" s="1"/>
      <c r="E273" s="1"/>
      <c r="F273" s="1"/>
      <c r="G273" s="1"/>
      <c r="H273" s="1"/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</row>
    <row r="274" spans="2:72" x14ac:dyDescent="0.25">
      <c r="B274" s="1"/>
      <c r="C274" s="1"/>
      <c r="D274" s="1"/>
      <c r="E274" s="1"/>
      <c r="F274" s="1"/>
      <c r="G274" s="1"/>
      <c r="H274" s="1"/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</row>
    <row r="275" spans="2:72" x14ac:dyDescent="0.25">
      <c r="B275" s="1"/>
      <c r="C275" s="1"/>
      <c r="D275" s="1"/>
      <c r="E275" s="1"/>
      <c r="F275" s="1"/>
      <c r="G275" s="1"/>
      <c r="H275" s="1"/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</row>
    <row r="276" spans="2:72" x14ac:dyDescent="0.25">
      <c r="B276" s="1"/>
      <c r="C276" s="1"/>
      <c r="D276" s="1"/>
      <c r="E276" s="1"/>
      <c r="F276" s="1"/>
      <c r="G276" s="1"/>
      <c r="H276" s="1"/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</row>
    <row r="277" spans="2:72" x14ac:dyDescent="0.25">
      <c r="B277" s="1"/>
      <c r="C277" s="1"/>
      <c r="D277" s="1"/>
      <c r="E277" s="1"/>
      <c r="F277" s="1"/>
      <c r="G277" s="1"/>
      <c r="H277" s="1"/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</row>
    <row r="278" spans="2:72" x14ac:dyDescent="0.25">
      <c r="B278" s="1"/>
      <c r="C278" s="1"/>
      <c r="D278" s="1"/>
      <c r="E278" s="1"/>
      <c r="F278" s="1"/>
      <c r="G278" s="1"/>
      <c r="H278" s="1"/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</row>
    <row r="279" spans="2:72" x14ac:dyDescent="0.25">
      <c r="B279" s="1"/>
      <c r="C279" s="1"/>
      <c r="D279" s="1"/>
      <c r="E279" s="1"/>
      <c r="F279" s="1"/>
      <c r="G279" s="1"/>
      <c r="H279" s="1"/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</row>
    <row r="280" spans="2:72" x14ac:dyDescent="0.25">
      <c r="B280" s="1"/>
      <c r="C280" s="1"/>
      <c r="D280" s="1"/>
      <c r="E280" s="1"/>
      <c r="F280" s="1"/>
      <c r="G280" s="1"/>
      <c r="H280" s="1"/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</row>
    <row r="281" spans="2:72" x14ac:dyDescent="0.25">
      <c r="B281" s="1"/>
      <c r="C281" s="1"/>
      <c r="D281" s="1"/>
      <c r="E281" s="1"/>
      <c r="F281" s="1"/>
      <c r="G281" s="1"/>
      <c r="H281" s="1"/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</row>
    <row r="282" spans="2:72" x14ac:dyDescent="0.25">
      <c r="B282" s="1"/>
      <c r="C282" s="1"/>
      <c r="D282" s="1"/>
      <c r="E282" s="1"/>
      <c r="F282" s="1"/>
      <c r="G282" s="1"/>
      <c r="H282" s="1"/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</row>
    <row r="283" spans="2:72" x14ac:dyDescent="0.25">
      <c r="B283" s="1"/>
      <c r="C283" s="1"/>
      <c r="D283" s="1"/>
      <c r="E283" s="1"/>
      <c r="F283" s="1"/>
      <c r="G283" s="1"/>
      <c r="H283" s="1"/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</row>
    <row r="284" spans="2:72" x14ac:dyDescent="0.25">
      <c r="B284" s="1"/>
      <c r="C284" s="1"/>
      <c r="D284" s="1"/>
      <c r="E284" s="1"/>
      <c r="F284" s="1"/>
      <c r="G284" s="1"/>
      <c r="H284" s="1"/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</row>
    <row r="285" spans="2:72" x14ac:dyDescent="0.25">
      <c r="B285" s="1"/>
      <c r="C285" s="1"/>
      <c r="D285" s="1"/>
      <c r="E285" s="1"/>
      <c r="F285" s="1"/>
      <c r="G285" s="1"/>
      <c r="H285" s="1"/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</row>
    <row r="286" spans="2:72" x14ac:dyDescent="0.25">
      <c r="B286" s="1"/>
      <c r="C286" s="1"/>
      <c r="D286" s="1"/>
      <c r="E286" s="1"/>
      <c r="F286" s="1"/>
      <c r="G286" s="1"/>
      <c r="H286" s="1"/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</row>
    <row r="287" spans="2:72" x14ac:dyDescent="0.25">
      <c r="B287" s="1"/>
      <c r="C287" s="1"/>
      <c r="D287" s="1"/>
      <c r="E287" s="1"/>
      <c r="F287" s="1"/>
      <c r="G287" s="1"/>
      <c r="H287" s="1"/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</row>
    <row r="288" spans="2:72" x14ac:dyDescent="0.25">
      <c r="B288" s="1"/>
      <c r="C288" s="1"/>
      <c r="D288" s="1"/>
      <c r="E288" s="1"/>
      <c r="F288" s="1"/>
      <c r="G288" s="1"/>
      <c r="H288" s="1"/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</row>
    <row r="289" spans="2:72" x14ac:dyDescent="0.25">
      <c r="B289" s="1"/>
      <c r="C289" s="1"/>
      <c r="D289" s="1"/>
      <c r="E289" s="1"/>
      <c r="F289" s="1"/>
      <c r="G289" s="1"/>
      <c r="H289" s="1"/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</row>
    <row r="290" spans="2:72" x14ac:dyDescent="0.25">
      <c r="B290" s="1"/>
      <c r="C290" s="1"/>
      <c r="D290" s="1"/>
      <c r="E290" s="1"/>
      <c r="F290" s="1"/>
      <c r="G290" s="1"/>
      <c r="H290" s="1"/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</row>
    <row r="291" spans="2:72" x14ac:dyDescent="0.25">
      <c r="B291" s="1"/>
      <c r="C291" s="1"/>
      <c r="D291" s="1"/>
      <c r="E291" s="1"/>
      <c r="F291" s="1"/>
      <c r="G291" s="1"/>
      <c r="H291" s="1"/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</row>
    <row r="292" spans="2:72" x14ac:dyDescent="0.25">
      <c r="B292" s="1"/>
      <c r="C292" s="1"/>
      <c r="D292" s="1"/>
      <c r="E292" s="1"/>
      <c r="F292" s="1"/>
      <c r="G292" s="1"/>
      <c r="H292" s="1"/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</row>
    <row r="293" spans="2:72" x14ac:dyDescent="0.25">
      <c r="B293" s="1"/>
      <c r="C293" s="1"/>
      <c r="D293" s="1"/>
      <c r="E293" s="1"/>
      <c r="F293" s="1"/>
      <c r="G293" s="1"/>
      <c r="H293" s="1"/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</row>
    <row r="294" spans="2:72" x14ac:dyDescent="0.25">
      <c r="B294" s="1"/>
      <c r="C294" s="1"/>
      <c r="D294" s="1"/>
      <c r="E294" s="1"/>
      <c r="F294" s="1"/>
      <c r="G294" s="1"/>
      <c r="H294" s="1"/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</row>
    <row r="295" spans="2:72" x14ac:dyDescent="0.25">
      <c r="B295" s="1"/>
      <c r="C295" s="1"/>
      <c r="D295" s="1"/>
      <c r="E295" s="1"/>
      <c r="F295" s="1"/>
      <c r="G295" s="1"/>
      <c r="H295" s="1"/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</row>
    <row r="296" spans="2:72" x14ac:dyDescent="0.25">
      <c r="B296" s="1"/>
      <c r="C296" s="1"/>
      <c r="D296" s="1"/>
      <c r="E296" s="1"/>
      <c r="F296" s="1"/>
      <c r="G296" s="1"/>
      <c r="H296" s="1"/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</row>
    <row r="297" spans="2:72" x14ac:dyDescent="0.25">
      <c r="B297" s="1"/>
      <c r="C297" s="1"/>
      <c r="D297" s="1"/>
      <c r="E297" s="1"/>
      <c r="F297" s="1"/>
      <c r="G297" s="1"/>
      <c r="H297" s="1"/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</row>
    <row r="298" spans="2:72" x14ac:dyDescent="0.25">
      <c r="B298" s="1"/>
      <c r="C298" s="1"/>
      <c r="D298" s="1"/>
      <c r="E298" s="1"/>
      <c r="F298" s="1"/>
      <c r="G298" s="1"/>
      <c r="H298" s="1"/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</row>
    <row r="299" spans="2:72" x14ac:dyDescent="0.25">
      <c r="B299" s="1"/>
      <c r="C299" s="1"/>
      <c r="D299" s="1"/>
      <c r="E299" s="1"/>
      <c r="F299" s="1"/>
      <c r="G299" s="1"/>
      <c r="H299" s="1"/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</row>
    <row r="300" spans="2:72" x14ac:dyDescent="0.25">
      <c r="B300" s="1"/>
      <c r="C300" s="1"/>
      <c r="D300" s="1"/>
      <c r="E300" s="1"/>
      <c r="F300" s="1"/>
      <c r="G300" s="1"/>
      <c r="H300" s="1"/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</row>
    <row r="301" spans="2:72" x14ac:dyDescent="0.25">
      <c r="B301" s="1"/>
      <c r="C301" s="1"/>
      <c r="D301" s="1"/>
      <c r="E301" s="1"/>
      <c r="F301" s="1"/>
      <c r="G301" s="1"/>
      <c r="H301" s="1"/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</row>
    <row r="302" spans="2:72" x14ac:dyDescent="0.25">
      <c r="B302" s="1"/>
      <c r="C302" s="1"/>
      <c r="D302" s="1"/>
      <c r="E302" s="1"/>
      <c r="F302" s="1"/>
      <c r="G302" s="1"/>
      <c r="H302" s="1"/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</row>
    <row r="303" spans="2:72" x14ac:dyDescent="0.25">
      <c r="B303" s="1"/>
      <c r="C303" s="1"/>
      <c r="D303" s="1"/>
      <c r="E303" s="1"/>
      <c r="F303" s="1"/>
      <c r="G303" s="1"/>
      <c r="H303" s="1"/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</row>
    <row r="304" spans="2:72" x14ac:dyDescent="0.25">
      <c r="B304" s="1"/>
      <c r="C304" s="1"/>
      <c r="D304" s="1"/>
      <c r="E304" s="1"/>
      <c r="F304" s="1"/>
      <c r="G304" s="1"/>
      <c r="H304" s="1"/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</row>
    <row r="305" spans="2:72" x14ac:dyDescent="0.25">
      <c r="B305" s="1"/>
      <c r="C305" s="1"/>
      <c r="D305" s="1"/>
      <c r="E305" s="1"/>
      <c r="F305" s="1"/>
      <c r="G305" s="1"/>
      <c r="H305" s="1"/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</row>
    <row r="306" spans="2:72" x14ac:dyDescent="0.25">
      <c r="B306" s="1"/>
      <c r="C306" s="1"/>
      <c r="D306" s="1"/>
      <c r="E306" s="1"/>
      <c r="F306" s="1"/>
      <c r="G306" s="1"/>
      <c r="H306" s="1"/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</row>
    <row r="307" spans="2:72" x14ac:dyDescent="0.25">
      <c r="B307" s="1"/>
      <c r="C307" s="1"/>
      <c r="D307" s="1"/>
      <c r="E307" s="1"/>
      <c r="F307" s="1"/>
      <c r="G307" s="1"/>
      <c r="H307" s="1"/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</row>
    <row r="308" spans="2:72" x14ac:dyDescent="0.25">
      <c r="B308" s="1"/>
      <c r="C308" s="1"/>
      <c r="D308" s="1"/>
      <c r="E308" s="1"/>
      <c r="F308" s="1"/>
      <c r="G308" s="1"/>
      <c r="H308" s="1"/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</row>
    <row r="309" spans="2:72" x14ac:dyDescent="0.25">
      <c r="B309" s="1"/>
      <c r="C309" s="1"/>
      <c r="D309" s="1"/>
      <c r="E309" s="1"/>
      <c r="F309" s="1"/>
      <c r="G309" s="1"/>
      <c r="H309" s="1"/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</row>
    <row r="310" spans="2:72" x14ac:dyDescent="0.25">
      <c r="B310" s="1"/>
      <c r="C310" s="1"/>
      <c r="D310" s="1"/>
      <c r="E310" s="1"/>
      <c r="F310" s="1"/>
      <c r="G310" s="1"/>
      <c r="H310" s="1"/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</row>
    <row r="311" spans="2:72" x14ac:dyDescent="0.25">
      <c r="B311" s="1"/>
      <c r="C311" s="1"/>
      <c r="D311" s="1"/>
      <c r="E311" s="1"/>
      <c r="F311" s="1"/>
      <c r="G311" s="1"/>
      <c r="H311" s="1"/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</row>
    <row r="312" spans="2:72" x14ac:dyDescent="0.25">
      <c r="B312" s="1"/>
      <c r="C312" s="1"/>
      <c r="D312" s="1"/>
      <c r="E312" s="1"/>
      <c r="F312" s="1"/>
      <c r="G312" s="1"/>
      <c r="H312" s="1"/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</row>
    <row r="313" spans="2:72" x14ac:dyDescent="0.25">
      <c r="B313" s="1"/>
      <c r="C313" s="1"/>
      <c r="D313" s="1"/>
      <c r="E313" s="1"/>
      <c r="F313" s="1"/>
      <c r="G313" s="1"/>
      <c r="H313" s="1"/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</row>
    <row r="314" spans="2:72" x14ac:dyDescent="0.25">
      <c r="B314" s="1"/>
      <c r="C314" s="1"/>
      <c r="D314" s="1"/>
      <c r="E314" s="1"/>
      <c r="F314" s="1"/>
      <c r="G314" s="1"/>
      <c r="H314" s="1"/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</row>
    <row r="315" spans="2:72" x14ac:dyDescent="0.25">
      <c r="B315" s="1"/>
      <c r="C315" s="1"/>
      <c r="D315" s="1"/>
      <c r="E315" s="1"/>
      <c r="F315" s="1"/>
      <c r="G315" s="1"/>
      <c r="H315" s="1"/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</row>
    <row r="316" spans="2:72" x14ac:dyDescent="0.25">
      <c r="B316" s="1"/>
      <c r="C316" s="1"/>
      <c r="D316" s="1"/>
      <c r="E316" s="1"/>
      <c r="F316" s="1"/>
      <c r="G316" s="1"/>
      <c r="H316" s="1"/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</row>
    <row r="317" spans="2:72" x14ac:dyDescent="0.25">
      <c r="B317" s="1"/>
      <c r="C317" s="1"/>
      <c r="D317" s="1"/>
      <c r="E317" s="1"/>
      <c r="F317" s="1"/>
      <c r="G317" s="1"/>
      <c r="H317" s="1"/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</row>
    <row r="318" spans="2:72" x14ac:dyDescent="0.25">
      <c r="B318" s="1"/>
      <c r="C318" s="1"/>
      <c r="D318" s="1"/>
      <c r="E318" s="1"/>
      <c r="F318" s="1"/>
      <c r="G318" s="1"/>
      <c r="H318" s="1"/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</row>
    <row r="319" spans="2:72" x14ac:dyDescent="0.25">
      <c r="B319" s="1"/>
      <c r="C319" s="1"/>
      <c r="D319" s="1"/>
      <c r="E319" s="1"/>
      <c r="F319" s="1"/>
      <c r="G319" s="1"/>
      <c r="H319" s="1"/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</row>
    <row r="320" spans="2:72" x14ac:dyDescent="0.25">
      <c r="B320" s="1"/>
      <c r="C320" s="1"/>
      <c r="D320" s="1"/>
      <c r="E320" s="1"/>
      <c r="F320" s="1"/>
      <c r="G320" s="1"/>
      <c r="H320" s="1"/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</row>
    <row r="321" spans="2:72" x14ac:dyDescent="0.25">
      <c r="B321" s="1"/>
      <c r="C321" s="1"/>
      <c r="D321" s="1"/>
      <c r="E321" s="1"/>
      <c r="F321" s="1"/>
      <c r="G321" s="1"/>
      <c r="H321" s="1"/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</row>
    <row r="322" spans="2:72" x14ac:dyDescent="0.25">
      <c r="B322" s="1"/>
      <c r="C322" s="1"/>
      <c r="D322" s="1"/>
      <c r="E322" s="1"/>
      <c r="F322" s="1"/>
      <c r="G322" s="1"/>
      <c r="H322" s="1"/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</row>
    <row r="323" spans="2:72" x14ac:dyDescent="0.25">
      <c r="B323" s="1"/>
      <c r="C323" s="1"/>
      <c r="D323" s="1"/>
      <c r="E323" s="1"/>
      <c r="F323" s="1"/>
      <c r="G323" s="1"/>
      <c r="H323" s="1"/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</row>
    <row r="324" spans="2:72" x14ac:dyDescent="0.25">
      <c r="B324" s="1"/>
      <c r="C324" s="1"/>
      <c r="D324" s="1"/>
      <c r="E324" s="1"/>
      <c r="F324" s="1"/>
      <c r="G324" s="1"/>
      <c r="H324" s="1"/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</row>
    <row r="325" spans="2:72" x14ac:dyDescent="0.25">
      <c r="B325" s="1"/>
      <c r="C325" s="1"/>
      <c r="D325" s="1"/>
      <c r="E325" s="1"/>
      <c r="F325" s="1"/>
      <c r="G325" s="1"/>
      <c r="H325" s="1"/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</row>
    <row r="326" spans="2:72" x14ac:dyDescent="0.25">
      <c r="B326" s="1"/>
      <c r="C326" s="1"/>
      <c r="D326" s="1"/>
      <c r="E326" s="1"/>
      <c r="F326" s="1"/>
      <c r="G326" s="1"/>
      <c r="H326" s="1"/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</row>
    <row r="327" spans="2:72" x14ac:dyDescent="0.25">
      <c r="B327" s="1"/>
      <c r="C327" s="1"/>
      <c r="D327" s="1"/>
      <c r="E327" s="1"/>
      <c r="F327" s="1"/>
      <c r="G327" s="1"/>
      <c r="H327" s="1"/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</row>
    <row r="328" spans="2:72" x14ac:dyDescent="0.25">
      <c r="B328" s="1"/>
      <c r="C328" s="1"/>
      <c r="D328" s="1"/>
      <c r="E328" s="1"/>
      <c r="F328" s="1"/>
      <c r="G328" s="1"/>
      <c r="H328" s="1"/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</row>
    <row r="329" spans="2:72" x14ac:dyDescent="0.25">
      <c r="B329" s="1"/>
      <c r="C329" s="1"/>
      <c r="D329" s="1"/>
      <c r="E329" s="1"/>
      <c r="F329" s="1"/>
      <c r="G329" s="1"/>
      <c r="H329" s="1"/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</row>
    <row r="330" spans="2:72" x14ac:dyDescent="0.25">
      <c r="B330" s="1"/>
      <c r="C330" s="1"/>
      <c r="D330" s="1"/>
      <c r="E330" s="1"/>
      <c r="F330" s="1"/>
      <c r="G330" s="1"/>
      <c r="H330" s="1"/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</row>
    <row r="331" spans="2:72" x14ac:dyDescent="0.25">
      <c r="B331" s="1"/>
      <c r="C331" s="1"/>
      <c r="D331" s="1"/>
      <c r="E331" s="1"/>
      <c r="F331" s="1"/>
      <c r="G331" s="1"/>
      <c r="H331" s="1"/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</row>
    <row r="332" spans="2:72" x14ac:dyDescent="0.25">
      <c r="B332" s="1"/>
      <c r="C332" s="1"/>
      <c r="D332" s="1"/>
      <c r="E332" s="1"/>
      <c r="F332" s="1"/>
      <c r="G332" s="1"/>
      <c r="H332" s="1"/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</row>
    <row r="333" spans="2:72" x14ac:dyDescent="0.25">
      <c r="B333" s="1"/>
      <c r="C333" s="1"/>
      <c r="D333" s="1"/>
      <c r="E333" s="1"/>
      <c r="F333" s="1"/>
      <c r="G333" s="1"/>
      <c r="H333" s="1"/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</row>
    <row r="334" spans="2:72" x14ac:dyDescent="0.25">
      <c r="B334" s="1"/>
      <c r="C334" s="1"/>
      <c r="D334" s="1"/>
      <c r="E334" s="1"/>
      <c r="F334" s="1"/>
      <c r="G334" s="1"/>
      <c r="H334" s="1"/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</row>
    <row r="335" spans="2:72" x14ac:dyDescent="0.25">
      <c r="B335" s="1"/>
      <c r="C335" s="1"/>
      <c r="D335" s="1"/>
      <c r="E335" s="1"/>
      <c r="F335" s="1"/>
      <c r="G335" s="1"/>
      <c r="H335" s="1"/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</row>
    <row r="336" spans="2:72" x14ac:dyDescent="0.25">
      <c r="B336" s="1"/>
      <c r="C336" s="1"/>
      <c r="D336" s="1"/>
      <c r="E336" s="1"/>
      <c r="F336" s="1"/>
      <c r="G336" s="1"/>
      <c r="H336" s="1"/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</row>
    <row r="337" spans="2:72" x14ac:dyDescent="0.25">
      <c r="B337" s="1"/>
      <c r="C337" s="1"/>
      <c r="D337" s="1"/>
      <c r="E337" s="1"/>
      <c r="F337" s="1"/>
      <c r="G337" s="1"/>
      <c r="H337" s="1"/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</row>
    <row r="338" spans="2:72" x14ac:dyDescent="0.25">
      <c r="B338" s="1"/>
      <c r="C338" s="1"/>
      <c r="D338" s="1"/>
      <c r="E338" s="1"/>
      <c r="F338" s="1"/>
      <c r="G338" s="1"/>
      <c r="H338" s="1"/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</row>
    <row r="339" spans="2:72" x14ac:dyDescent="0.25">
      <c r="B339" s="1"/>
      <c r="C339" s="1"/>
      <c r="D339" s="1"/>
      <c r="E339" s="1"/>
      <c r="F339" s="1"/>
      <c r="G339" s="1"/>
      <c r="H339" s="1"/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</row>
    <row r="340" spans="2:72" x14ac:dyDescent="0.25">
      <c r="B340" s="1"/>
      <c r="C340" s="1"/>
      <c r="D340" s="1"/>
      <c r="E340" s="1"/>
      <c r="F340" s="1"/>
      <c r="G340" s="1"/>
      <c r="H340" s="1"/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</row>
    <row r="341" spans="2:72" x14ac:dyDescent="0.25">
      <c r="B341" s="1"/>
      <c r="C341" s="1"/>
      <c r="D341" s="1"/>
      <c r="E341" s="1"/>
      <c r="F341" s="1"/>
      <c r="G341" s="1"/>
      <c r="H341" s="1"/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</row>
    <row r="342" spans="2:72" x14ac:dyDescent="0.25">
      <c r="B342" s="1"/>
      <c r="C342" s="1"/>
      <c r="D342" s="1"/>
      <c r="E342" s="1"/>
      <c r="F342" s="1"/>
      <c r="G342" s="1"/>
      <c r="H342" s="1"/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</row>
    <row r="343" spans="2:72" x14ac:dyDescent="0.25">
      <c r="B343" s="1"/>
      <c r="C343" s="1"/>
      <c r="D343" s="1"/>
      <c r="E343" s="1"/>
      <c r="F343" s="1"/>
      <c r="G343" s="1"/>
      <c r="H343" s="1"/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</row>
    <row r="344" spans="2:72" x14ac:dyDescent="0.25">
      <c r="B344" s="1"/>
      <c r="C344" s="1"/>
      <c r="D344" s="1"/>
      <c r="E344" s="1"/>
      <c r="F344" s="1"/>
      <c r="G344" s="1"/>
      <c r="H344" s="1"/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</row>
    <row r="345" spans="2:72" x14ac:dyDescent="0.25">
      <c r="B345" s="1"/>
      <c r="C345" s="1"/>
      <c r="D345" s="1"/>
      <c r="E345" s="1"/>
      <c r="F345" s="1"/>
      <c r="G345" s="1"/>
      <c r="H345" s="1"/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</row>
    <row r="346" spans="2:72" x14ac:dyDescent="0.25">
      <c r="B346" s="1"/>
      <c r="C346" s="1"/>
      <c r="D346" s="1"/>
      <c r="E346" s="1"/>
      <c r="F346" s="1"/>
      <c r="G346" s="1"/>
      <c r="H346" s="1"/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</row>
    <row r="347" spans="2:72" x14ac:dyDescent="0.25">
      <c r="B347" s="1"/>
      <c r="C347" s="1"/>
      <c r="D347" s="1"/>
      <c r="E347" s="1"/>
      <c r="F347" s="1"/>
      <c r="G347" s="1"/>
      <c r="H347" s="1"/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</row>
    <row r="348" spans="2:72" x14ac:dyDescent="0.25">
      <c r="B348" s="1"/>
      <c r="C348" s="1"/>
      <c r="D348" s="1"/>
      <c r="E348" s="1"/>
      <c r="F348" s="1"/>
      <c r="G348" s="1"/>
      <c r="H348" s="1"/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</row>
    <row r="349" spans="2:72" x14ac:dyDescent="0.25">
      <c r="B349" s="1"/>
      <c r="C349" s="1"/>
      <c r="D349" s="1"/>
      <c r="E349" s="1"/>
      <c r="F349" s="1"/>
      <c r="G349" s="1"/>
      <c r="H349" s="1"/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</row>
    <row r="350" spans="2:72" x14ac:dyDescent="0.25">
      <c r="B350" s="1"/>
      <c r="C350" s="1"/>
      <c r="D350" s="1"/>
      <c r="E350" s="1"/>
      <c r="F350" s="1"/>
      <c r="G350" s="1"/>
      <c r="H350" s="1"/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</row>
    <row r="351" spans="2:72" x14ac:dyDescent="0.25">
      <c r="B351" s="1"/>
      <c r="C351" s="1"/>
      <c r="D351" s="1"/>
      <c r="E351" s="1"/>
      <c r="F351" s="1"/>
      <c r="G351" s="1"/>
      <c r="H351" s="1"/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</row>
    <row r="352" spans="2:72" x14ac:dyDescent="0.25">
      <c r="B352" s="1"/>
      <c r="C352" s="1"/>
      <c r="D352" s="1"/>
      <c r="E352" s="1"/>
      <c r="F352" s="1"/>
      <c r="G352" s="1"/>
      <c r="H352" s="1"/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</row>
    <row r="353" spans="2:72" x14ac:dyDescent="0.25">
      <c r="B353" s="1"/>
      <c r="C353" s="1"/>
      <c r="D353" s="1"/>
      <c r="E353" s="1"/>
      <c r="F353" s="1"/>
      <c r="G353" s="1"/>
      <c r="H353" s="1"/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</row>
    <row r="354" spans="2:72" x14ac:dyDescent="0.25">
      <c r="B354" s="1"/>
      <c r="C354" s="1"/>
      <c r="D354" s="1"/>
      <c r="E354" s="1"/>
      <c r="F354" s="1"/>
      <c r="G354" s="1"/>
      <c r="H354" s="1"/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</row>
    <row r="355" spans="2:72" x14ac:dyDescent="0.25">
      <c r="B355" s="1"/>
      <c r="C355" s="1"/>
      <c r="D355" s="1"/>
      <c r="E355" s="1"/>
      <c r="F355" s="1"/>
      <c r="G355" s="1"/>
      <c r="H355" s="1"/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</row>
    <row r="356" spans="2:72" x14ac:dyDescent="0.25">
      <c r="B356" s="1"/>
      <c r="C356" s="1"/>
      <c r="D356" s="1"/>
      <c r="E356" s="1"/>
      <c r="F356" s="1"/>
      <c r="G356" s="1"/>
      <c r="H356" s="1"/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</row>
    <row r="357" spans="2:72" x14ac:dyDescent="0.25">
      <c r="B357" s="1"/>
      <c r="C357" s="1"/>
      <c r="D357" s="1"/>
      <c r="E357" s="1"/>
      <c r="F357" s="1"/>
      <c r="G357" s="1"/>
      <c r="H357" s="1"/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</row>
    <row r="358" spans="2:72" x14ac:dyDescent="0.25">
      <c r="B358" s="1"/>
      <c r="C358" s="1"/>
      <c r="D358" s="1"/>
      <c r="E358" s="1"/>
      <c r="F358" s="1"/>
      <c r="G358" s="1"/>
      <c r="H358" s="1"/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</row>
    <row r="359" spans="2:72" x14ac:dyDescent="0.25">
      <c r="B359" s="1"/>
      <c r="C359" s="1"/>
      <c r="D359" s="1"/>
      <c r="E359" s="1"/>
      <c r="F359" s="1"/>
      <c r="G359" s="1"/>
      <c r="H359" s="1"/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</row>
    <row r="360" spans="2:72" x14ac:dyDescent="0.25">
      <c r="B360" s="1"/>
      <c r="C360" s="1"/>
      <c r="D360" s="1"/>
      <c r="E360" s="1"/>
      <c r="F360" s="1"/>
      <c r="G360" s="1"/>
      <c r="H360" s="1"/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</row>
    <row r="361" spans="2:72" x14ac:dyDescent="0.25">
      <c r="B361" s="1"/>
      <c r="C361" s="1"/>
      <c r="D361" s="1"/>
      <c r="E361" s="1"/>
      <c r="F361" s="1"/>
      <c r="G361" s="1"/>
      <c r="H361" s="1"/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</row>
    <row r="362" spans="2:72" x14ac:dyDescent="0.25">
      <c r="B362" s="1"/>
      <c r="C362" s="1"/>
      <c r="D362" s="1"/>
      <c r="E362" s="1"/>
      <c r="F362" s="1"/>
      <c r="G362" s="1"/>
      <c r="H362" s="1"/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</row>
    <row r="363" spans="2:72" x14ac:dyDescent="0.25">
      <c r="B363" s="1"/>
      <c r="C363" s="1"/>
      <c r="D363" s="1"/>
      <c r="E363" s="1"/>
      <c r="F363" s="1"/>
      <c r="G363" s="1"/>
      <c r="H363" s="1"/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</row>
    <row r="364" spans="2:72" x14ac:dyDescent="0.25">
      <c r="B364" s="1"/>
      <c r="C364" s="1"/>
      <c r="D364" s="1"/>
      <c r="E364" s="1"/>
      <c r="F364" s="1"/>
      <c r="G364" s="1"/>
      <c r="H364" s="1"/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</row>
    <row r="365" spans="2:72" x14ac:dyDescent="0.25">
      <c r="B365" s="1"/>
      <c r="C365" s="1"/>
      <c r="D365" s="1"/>
      <c r="E365" s="1"/>
      <c r="F365" s="1"/>
      <c r="G365" s="1"/>
      <c r="H365" s="1"/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</row>
    <row r="366" spans="2:72" x14ac:dyDescent="0.25">
      <c r="B366" s="1"/>
      <c r="C366" s="1"/>
      <c r="D366" s="1"/>
      <c r="E366" s="1"/>
      <c r="F366" s="1"/>
      <c r="G366" s="1"/>
      <c r="H366" s="1"/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</row>
    <row r="367" spans="2:72" x14ac:dyDescent="0.25">
      <c r="B367" s="1"/>
      <c r="C367" s="1"/>
      <c r="D367" s="1"/>
      <c r="E367" s="1"/>
      <c r="F367" s="1"/>
      <c r="G367" s="1"/>
      <c r="H367" s="1"/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</row>
    <row r="368" spans="2:72" x14ac:dyDescent="0.25">
      <c r="B368" s="1"/>
      <c r="C368" s="1"/>
      <c r="D368" s="1"/>
      <c r="E368" s="1"/>
      <c r="F368" s="1"/>
      <c r="G368" s="1"/>
      <c r="H368" s="1"/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</row>
    <row r="369" spans="2:72" x14ac:dyDescent="0.25">
      <c r="B369" s="1"/>
      <c r="C369" s="1"/>
      <c r="D369" s="1"/>
      <c r="E369" s="1"/>
      <c r="F369" s="1"/>
      <c r="G369" s="1"/>
      <c r="H369" s="1"/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</row>
    <row r="370" spans="2:72" x14ac:dyDescent="0.25">
      <c r="B370" s="1"/>
      <c r="C370" s="1"/>
      <c r="D370" s="1"/>
      <c r="E370" s="1"/>
      <c r="F370" s="1"/>
      <c r="G370" s="1"/>
      <c r="H370" s="1"/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</row>
    <row r="371" spans="2:72" x14ac:dyDescent="0.25">
      <c r="B371" s="1"/>
      <c r="C371" s="1"/>
      <c r="D371" s="1"/>
      <c r="E371" s="1"/>
      <c r="F371" s="1"/>
      <c r="G371" s="1"/>
      <c r="H371" s="1"/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</row>
    <row r="372" spans="2:72" x14ac:dyDescent="0.25">
      <c r="B372" s="1"/>
      <c r="C372" s="1"/>
      <c r="D372" s="1"/>
      <c r="E372" s="1"/>
      <c r="F372" s="1"/>
      <c r="G372" s="1"/>
      <c r="H372" s="1"/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</row>
    <row r="373" spans="2:72" x14ac:dyDescent="0.25">
      <c r="B373" s="1"/>
      <c r="C373" s="1"/>
      <c r="D373" s="1"/>
      <c r="E373" s="1"/>
      <c r="F373" s="1"/>
      <c r="G373" s="1"/>
      <c r="H373" s="1"/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</row>
    <row r="374" spans="2:72" x14ac:dyDescent="0.25">
      <c r="B374" s="1"/>
      <c r="C374" s="1"/>
      <c r="D374" s="1"/>
      <c r="E374" s="1"/>
      <c r="F374" s="1"/>
      <c r="G374" s="1"/>
      <c r="H374" s="1"/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</row>
    <row r="375" spans="2:72" x14ac:dyDescent="0.25">
      <c r="B375" s="1"/>
      <c r="C375" s="1"/>
      <c r="D375" s="1"/>
      <c r="E375" s="1"/>
      <c r="F375" s="1"/>
      <c r="G375" s="1"/>
      <c r="H375" s="1"/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</row>
    <row r="376" spans="2:72" x14ac:dyDescent="0.25">
      <c r="B376" s="1"/>
      <c r="C376" s="1"/>
      <c r="D376" s="1"/>
      <c r="E376" s="1"/>
      <c r="F376" s="1"/>
      <c r="G376" s="1"/>
      <c r="H376" s="1"/>
      <c r="I376" s="1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</row>
    <row r="377" spans="2:72" x14ac:dyDescent="0.25">
      <c r="B377" s="1"/>
      <c r="C377" s="1"/>
      <c r="D377" s="1"/>
      <c r="E377" s="1"/>
      <c r="F377" s="1"/>
      <c r="G377" s="1"/>
      <c r="H377" s="1"/>
      <c r="I377" s="1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</row>
    <row r="378" spans="2:72" x14ac:dyDescent="0.25">
      <c r="B378" s="1"/>
      <c r="C378" s="1"/>
      <c r="D378" s="1"/>
      <c r="E378" s="1"/>
      <c r="F378" s="1"/>
      <c r="G378" s="1"/>
      <c r="H378" s="1"/>
      <c r="I378" s="1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</row>
    <row r="379" spans="2:72" x14ac:dyDescent="0.25">
      <c r="B379" s="1"/>
      <c r="C379" s="1"/>
      <c r="D379" s="1"/>
      <c r="E379" s="1"/>
      <c r="F379" s="1"/>
      <c r="G379" s="1"/>
      <c r="H379" s="1"/>
      <c r="I379" s="1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</row>
    <row r="380" spans="2:72" x14ac:dyDescent="0.25">
      <c r="B380" s="1"/>
      <c r="C380" s="1"/>
      <c r="D380" s="1"/>
      <c r="E380" s="1"/>
      <c r="F380" s="1"/>
      <c r="G380" s="1"/>
      <c r="H380" s="1"/>
      <c r="I380" s="1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</row>
    <row r="381" spans="2:72" x14ac:dyDescent="0.25">
      <c r="B381" s="1"/>
      <c r="C381" s="1"/>
      <c r="D381" s="1"/>
      <c r="E381" s="1"/>
      <c r="F381" s="1"/>
      <c r="G381" s="1"/>
      <c r="H381" s="1"/>
      <c r="I381" s="1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</row>
    <row r="382" spans="2:72" x14ac:dyDescent="0.25">
      <c r="B382" s="1"/>
      <c r="C382" s="1"/>
      <c r="D382" s="1"/>
      <c r="E382" s="1"/>
      <c r="F382" s="1"/>
      <c r="G382" s="1"/>
      <c r="H382" s="1"/>
      <c r="I382" s="1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</row>
    <row r="383" spans="2:72" x14ac:dyDescent="0.25">
      <c r="B383" s="1"/>
      <c r="C383" s="1"/>
      <c r="D383" s="1"/>
      <c r="E383" s="1"/>
      <c r="F383" s="1"/>
      <c r="G383" s="1"/>
      <c r="H383" s="1"/>
      <c r="I383" s="1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</row>
    <row r="384" spans="2:72" x14ac:dyDescent="0.25">
      <c r="B384" s="1"/>
      <c r="C384" s="1"/>
      <c r="D384" s="1"/>
      <c r="E384" s="1"/>
      <c r="F384" s="1"/>
      <c r="G384" s="1"/>
      <c r="H384" s="1"/>
      <c r="I384" s="1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</row>
    <row r="385" spans="2:72" x14ac:dyDescent="0.25">
      <c r="B385" s="1"/>
      <c r="C385" s="1"/>
      <c r="D385" s="1"/>
      <c r="E385" s="1"/>
      <c r="F385" s="1"/>
      <c r="G385" s="1"/>
      <c r="H385" s="1"/>
      <c r="I385" s="1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</row>
    <row r="386" spans="2:72" x14ac:dyDescent="0.25">
      <c r="B386" s="1"/>
      <c r="C386" s="1"/>
      <c r="D386" s="1"/>
      <c r="E386" s="1"/>
      <c r="F386" s="1"/>
      <c r="G386" s="1"/>
      <c r="H386" s="1"/>
      <c r="I386" s="1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</row>
    <row r="387" spans="2:72" x14ac:dyDescent="0.25">
      <c r="B387" s="1"/>
      <c r="C387" s="1"/>
      <c r="D387" s="1"/>
      <c r="E387" s="1"/>
      <c r="F387" s="1"/>
      <c r="G387" s="1"/>
      <c r="H387" s="1"/>
      <c r="I387" s="1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</row>
    <row r="388" spans="2:72" x14ac:dyDescent="0.25">
      <c r="B388" s="1"/>
      <c r="C388" s="1"/>
      <c r="D388" s="1"/>
      <c r="E388" s="1"/>
      <c r="F388" s="1"/>
      <c r="G388" s="1"/>
      <c r="H388" s="1"/>
      <c r="I388" s="1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</row>
    <row r="389" spans="2:72" x14ac:dyDescent="0.25">
      <c r="B389" s="1"/>
      <c r="C389" s="1"/>
      <c r="D389" s="1"/>
      <c r="E389" s="1"/>
      <c r="F389" s="1"/>
      <c r="G389" s="1"/>
      <c r="H389" s="1"/>
      <c r="I389" s="1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</row>
    <row r="390" spans="2:72" x14ac:dyDescent="0.25">
      <c r="B390" s="1"/>
      <c r="C390" s="1"/>
      <c r="D390" s="1"/>
      <c r="E390" s="1"/>
      <c r="F390" s="1"/>
      <c r="G390" s="1"/>
      <c r="H390" s="1"/>
      <c r="I390" s="1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</row>
    <row r="391" spans="2:72" x14ac:dyDescent="0.25">
      <c r="B391" s="1"/>
      <c r="C391" s="1"/>
      <c r="D391" s="1"/>
      <c r="E391" s="1"/>
      <c r="F391" s="1"/>
      <c r="G391" s="1"/>
      <c r="H391" s="1"/>
      <c r="I391" s="1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</row>
    <row r="392" spans="2:72" x14ac:dyDescent="0.25">
      <c r="B392" s="1"/>
      <c r="C392" s="1"/>
      <c r="D392" s="1"/>
      <c r="E392" s="1"/>
      <c r="F392" s="1"/>
      <c r="G392" s="1"/>
      <c r="H392" s="1"/>
      <c r="I392" s="1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</row>
    <row r="393" spans="2:72" x14ac:dyDescent="0.25">
      <c r="B393" s="1"/>
      <c r="C393" s="1"/>
      <c r="D393" s="1"/>
      <c r="E393" s="1"/>
      <c r="F393" s="1"/>
      <c r="G393" s="1"/>
      <c r="H393" s="1"/>
      <c r="I393" s="1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</row>
    <row r="394" spans="2:72" x14ac:dyDescent="0.25">
      <c r="B394" s="1"/>
      <c r="C394" s="1"/>
      <c r="D394" s="1"/>
      <c r="E394" s="1"/>
      <c r="F394" s="1"/>
      <c r="G394" s="1"/>
      <c r="H394" s="1"/>
      <c r="I394" s="1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</row>
    <row r="395" spans="2:72" x14ac:dyDescent="0.25">
      <c r="B395" s="1"/>
      <c r="C395" s="1"/>
      <c r="D395" s="1"/>
      <c r="E395" s="1"/>
      <c r="F395" s="1"/>
      <c r="G395" s="1"/>
      <c r="H395" s="1"/>
      <c r="I395" s="1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</row>
    <row r="396" spans="2:72" x14ac:dyDescent="0.25">
      <c r="B396" s="1"/>
      <c r="C396" s="1"/>
      <c r="D396" s="1"/>
      <c r="E396" s="1"/>
      <c r="F396" s="1"/>
      <c r="G396" s="1"/>
      <c r="H396" s="1"/>
      <c r="I396" s="1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</row>
    <row r="397" spans="2:72" x14ac:dyDescent="0.25">
      <c r="B397" s="1"/>
      <c r="C397" s="1"/>
      <c r="D397" s="1"/>
      <c r="E397" s="1"/>
      <c r="F397" s="1"/>
      <c r="G397" s="1"/>
      <c r="H397" s="1"/>
      <c r="I397" s="1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</row>
    <row r="398" spans="2:72" x14ac:dyDescent="0.25">
      <c r="B398" s="1"/>
      <c r="C398" s="1"/>
      <c r="D398" s="1"/>
      <c r="E398" s="1"/>
      <c r="F398" s="1"/>
      <c r="G398" s="1"/>
      <c r="H398" s="1"/>
      <c r="I398" s="1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</row>
    <row r="399" spans="2:72" x14ac:dyDescent="0.25">
      <c r="B399" s="1"/>
      <c r="C399" s="1"/>
      <c r="D399" s="1"/>
      <c r="E399" s="1"/>
      <c r="F399" s="1"/>
      <c r="G399" s="1"/>
      <c r="H399" s="1"/>
      <c r="I399" s="1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</row>
    <row r="400" spans="2:72" x14ac:dyDescent="0.25">
      <c r="B400" s="1"/>
      <c r="C400" s="1"/>
      <c r="D400" s="1"/>
      <c r="E400" s="1"/>
      <c r="F400" s="1"/>
      <c r="G400" s="1"/>
      <c r="H400" s="1"/>
      <c r="I400" s="1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</row>
    <row r="401" spans="2:72" x14ac:dyDescent="0.25">
      <c r="B401" s="1"/>
      <c r="C401" s="1"/>
      <c r="D401" s="1"/>
      <c r="E401" s="1"/>
      <c r="F401" s="1"/>
      <c r="G401" s="1"/>
      <c r="H401" s="1"/>
      <c r="I401" s="1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</row>
    <row r="402" spans="2:72" x14ac:dyDescent="0.25">
      <c r="B402" s="1"/>
      <c r="C402" s="1"/>
      <c r="D402" s="1"/>
      <c r="E402" s="1"/>
      <c r="F402" s="1"/>
      <c r="G402" s="1"/>
      <c r="H402" s="1"/>
      <c r="I402" s="1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</row>
    <row r="403" spans="2:72" x14ac:dyDescent="0.25">
      <c r="B403" s="1"/>
      <c r="C403" s="1"/>
      <c r="D403" s="1"/>
      <c r="E403" s="1"/>
      <c r="F403" s="1"/>
      <c r="G403" s="1"/>
      <c r="H403" s="1"/>
      <c r="I403" s="1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</row>
    <row r="404" spans="2:72" x14ac:dyDescent="0.25">
      <c r="B404" s="1"/>
      <c r="C404" s="1"/>
      <c r="D404" s="1"/>
      <c r="E404" s="1"/>
      <c r="F404" s="1"/>
      <c r="G404" s="1"/>
      <c r="H404" s="1"/>
      <c r="I404" s="1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</row>
    <row r="405" spans="2:72" x14ac:dyDescent="0.25">
      <c r="B405" s="1"/>
      <c r="C405" s="1"/>
      <c r="D405" s="1"/>
      <c r="E405" s="1"/>
      <c r="F405" s="1"/>
      <c r="G405" s="1"/>
      <c r="H405" s="1"/>
      <c r="I405" s="1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</row>
    <row r="406" spans="2:72" x14ac:dyDescent="0.25">
      <c r="B406" s="1"/>
      <c r="C406" s="1"/>
      <c r="D406" s="1"/>
      <c r="E406" s="1"/>
      <c r="F406" s="1"/>
      <c r="G406" s="1"/>
      <c r="H406" s="1"/>
      <c r="I406" s="1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</row>
    <row r="407" spans="2:72" x14ac:dyDescent="0.25">
      <c r="B407" s="1"/>
      <c r="C407" s="1"/>
      <c r="D407" s="1"/>
      <c r="E407" s="1"/>
      <c r="F407" s="1"/>
      <c r="G407" s="1"/>
      <c r="H407" s="1"/>
      <c r="I407" s="1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</row>
    <row r="408" spans="2:72" x14ac:dyDescent="0.25">
      <c r="B408" s="1"/>
      <c r="C408" s="1"/>
      <c r="D408" s="1"/>
      <c r="E408" s="1"/>
      <c r="F408" s="1"/>
      <c r="G408" s="1"/>
      <c r="H408" s="1"/>
      <c r="I408" s="1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</row>
    <row r="409" spans="2:72" x14ac:dyDescent="0.25">
      <c r="B409" s="1"/>
      <c r="C409" s="1"/>
      <c r="D409" s="1"/>
      <c r="E409" s="1"/>
      <c r="F409" s="1"/>
      <c r="G409" s="1"/>
      <c r="H409" s="1"/>
      <c r="I409" s="1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</row>
    <row r="410" spans="2:72" x14ac:dyDescent="0.25">
      <c r="B410" s="1"/>
      <c r="C410" s="1"/>
      <c r="D410" s="1"/>
      <c r="E410" s="1"/>
      <c r="F410" s="1"/>
      <c r="G410" s="1"/>
      <c r="H410" s="1"/>
      <c r="I410" s="1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</row>
    <row r="411" spans="2:72" x14ac:dyDescent="0.25">
      <c r="B411" s="1"/>
      <c r="C411" s="1"/>
      <c r="D411" s="1"/>
      <c r="E411" s="1"/>
      <c r="F411" s="1"/>
      <c r="G411" s="1"/>
      <c r="H411" s="1"/>
      <c r="I411" s="1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</row>
    <row r="412" spans="2:72" x14ac:dyDescent="0.25">
      <c r="B412" s="1"/>
      <c r="C412" s="1"/>
      <c r="D412" s="1"/>
      <c r="E412" s="1"/>
      <c r="F412" s="1"/>
      <c r="G412" s="1"/>
      <c r="H412" s="1"/>
      <c r="I412" s="1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</row>
    <row r="413" spans="2:72" x14ac:dyDescent="0.25">
      <c r="B413" s="1"/>
      <c r="C413" s="1"/>
      <c r="D413" s="1"/>
      <c r="E413" s="1"/>
      <c r="F413" s="1"/>
      <c r="G413" s="1"/>
      <c r="H413" s="1"/>
      <c r="I413" s="1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</row>
    <row r="414" spans="2:72" x14ac:dyDescent="0.25">
      <c r="B414" s="1"/>
      <c r="C414" s="1"/>
      <c r="D414" s="1"/>
      <c r="E414" s="1"/>
      <c r="F414" s="1"/>
      <c r="G414" s="1"/>
      <c r="H414" s="1"/>
      <c r="I414" s="1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</row>
    <row r="415" spans="2:72" x14ac:dyDescent="0.25">
      <c r="B415" s="1"/>
      <c r="C415" s="1"/>
      <c r="D415" s="1"/>
      <c r="E415" s="1"/>
      <c r="F415" s="1"/>
      <c r="G415" s="1"/>
      <c r="H415" s="1"/>
      <c r="I415" s="1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</row>
    <row r="416" spans="2:72" x14ac:dyDescent="0.25">
      <c r="B416" s="1"/>
      <c r="C416" s="1"/>
      <c r="D416" s="1"/>
      <c r="E416" s="1"/>
      <c r="F416" s="1"/>
      <c r="G416" s="1"/>
      <c r="H416" s="1"/>
      <c r="I416" s="1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</row>
    <row r="417" spans="2:72" x14ac:dyDescent="0.25">
      <c r="B417" s="1"/>
      <c r="C417" s="1"/>
      <c r="D417" s="1"/>
      <c r="E417" s="1"/>
      <c r="F417" s="1"/>
      <c r="G417" s="1"/>
      <c r="H417" s="1"/>
      <c r="I417" s="1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</row>
    <row r="418" spans="2:72" x14ac:dyDescent="0.25">
      <c r="B418" s="1"/>
      <c r="C418" s="1"/>
      <c r="D418" s="1"/>
      <c r="E418" s="1"/>
      <c r="F418" s="1"/>
      <c r="G418" s="1"/>
      <c r="H418" s="1"/>
      <c r="I418" s="1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</row>
    <row r="419" spans="2:72" x14ac:dyDescent="0.25">
      <c r="B419" s="1"/>
      <c r="C419" s="1"/>
      <c r="D419" s="1"/>
      <c r="E419" s="1"/>
      <c r="F419" s="1"/>
      <c r="G419" s="1"/>
      <c r="H419" s="1"/>
      <c r="I419" s="1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</row>
    <row r="420" spans="2:72" x14ac:dyDescent="0.25">
      <c r="B420" s="1"/>
      <c r="C420" s="1"/>
      <c r="D420" s="1"/>
      <c r="E420" s="1"/>
      <c r="F420" s="1"/>
      <c r="G420" s="1"/>
      <c r="H420" s="1"/>
      <c r="I420" s="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</row>
    <row r="421" spans="2:72" x14ac:dyDescent="0.25">
      <c r="B421" s="1"/>
      <c r="C421" s="1"/>
      <c r="D421" s="1"/>
      <c r="E421" s="1"/>
      <c r="F421" s="1"/>
      <c r="G421" s="1"/>
      <c r="H421" s="1"/>
      <c r="I421" s="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</row>
    <row r="422" spans="2:72" x14ac:dyDescent="0.25">
      <c r="B422" s="1"/>
      <c r="C422" s="1"/>
      <c r="D422" s="1"/>
      <c r="E422" s="1"/>
      <c r="F422" s="1"/>
      <c r="G422" s="1"/>
      <c r="H422" s="1"/>
      <c r="I422" s="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</row>
    <row r="423" spans="2:72" x14ac:dyDescent="0.25">
      <c r="B423" s="1"/>
      <c r="C423" s="1"/>
      <c r="D423" s="1"/>
      <c r="E423" s="1"/>
      <c r="F423" s="1"/>
      <c r="G423" s="1"/>
      <c r="H423" s="1"/>
      <c r="I423" s="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</row>
    <row r="424" spans="2:72" x14ac:dyDescent="0.25">
      <c r="B424" s="1"/>
      <c r="C424" s="1"/>
      <c r="D424" s="1"/>
      <c r="E424" s="1"/>
      <c r="F424" s="1"/>
      <c r="G424" s="1"/>
      <c r="H424" s="1"/>
      <c r="I424" s="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</row>
    <row r="425" spans="2:72" x14ac:dyDescent="0.25">
      <c r="B425" s="1"/>
      <c r="C425" s="1"/>
      <c r="D425" s="1"/>
      <c r="E425" s="1"/>
      <c r="F425" s="1"/>
      <c r="G425" s="1"/>
      <c r="H425" s="1"/>
      <c r="I425" s="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</row>
    <row r="426" spans="2:72" x14ac:dyDescent="0.25">
      <c r="B426" s="1"/>
      <c r="C426" s="1"/>
      <c r="D426" s="1"/>
      <c r="E426" s="1"/>
      <c r="F426" s="1"/>
      <c r="G426" s="1"/>
      <c r="H426" s="1"/>
      <c r="I426" s="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</row>
    <row r="427" spans="2:72" x14ac:dyDescent="0.25">
      <c r="B427" s="1"/>
      <c r="C427" s="1"/>
      <c r="D427" s="1"/>
      <c r="E427" s="1"/>
      <c r="F427" s="1"/>
      <c r="G427" s="1"/>
      <c r="H427" s="1"/>
      <c r="I427" s="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</row>
    <row r="428" spans="2:72" x14ac:dyDescent="0.25">
      <c r="B428" s="1"/>
      <c r="C428" s="1"/>
      <c r="D428" s="1"/>
      <c r="E428" s="1"/>
      <c r="F428" s="1"/>
      <c r="G428" s="1"/>
      <c r="H428" s="1"/>
      <c r="I428" s="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</row>
    <row r="429" spans="2:72" x14ac:dyDescent="0.25">
      <c r="B429" s="1"/>
      <c r="C429" s="1"/>
      <c r="D429" s="1"/>
      <c r="E429" s="1"/>
      <c r="F429" s="1"/>
      <c r="G429" s="1"/>
      <c r="H429" s="1"/>
      <c r="I429" s="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</row>
    <row r="430" spans="2:72" x14ac:dyDescent="0.25">
      <c r="B430" s="1"/>
      <c r="C430" s="1"/>
      <c r="D430" s="1"/>
      <c r="E430" s="1"/>
      <c r="F430" s="1"/>
      <c r="G430" s="1"/>
      <c r="H430" s="1"/>
      <c r="I430" s="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</row>
    <row r="431" spans="2:72" x14ac:dyDescent="0.25">
      <c r="B431" s="1"/>
      <c r="C431" s="1"/>
      <c r="D431" s="1"/>
      <c r="E431" s="1"/>
      <c r="F431" s="1"/>
      <c r="G431" s="1"/>
      <c r="H431" s="1"/>
      <c r="I431" s="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</row>
    <row r="432" spans="2:72" x14ac:dyDescent="0.25">
      <c r="B432" s="1"/>
      <c r="C432" s="1"/>
      <c r="D432" s="1"/>
      <c r="E432" s="1"/>
      <c r="F432" s="1"/>
      <c r="G432" s="1"/>
      <c r="H432" s="1"/>
      <c r="I432" s="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</row>
    <row r="433" spans="2:72" x14ac:dyDescent="0.25">
      <c r="B433" s="1"/>
      <c r="C433" s="1"/>
      <c r="D433" s="1"/>
      <c r="E433" s="1"/>
      <c r="F433" s="1"/>
      <c r="G433" s="1"/>
      <c r="H433" s="1"/>
      <c r="I433" s="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</row>
    <row r="434" spans="2:72" x14ac:dyDescent="0.25">
      <c r="B434" s="1"/>
      <c r="C434" s="1"/>
      <c r="D434" s="1"/>
      <c r="E434" s="1"/>
      <c r="F434" s="1"/>
      <c r="G434" s="1"/>
      <c r="H434" s="1"/>
      <c r="I434" s="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</row>
    <row r="435" spans="2:72" x14ac:dyDescent="0.25">
      <c r="B435" s="1"/>
      <c r="C435" s="1"/>
      <c r="D435" s="1"/>
      <c r="E435" s="1"/>
      <c r="F435" s="1"/>
      <c r="G435" s="1"/>
      <c r="H435" s="1"/>
      <c r="I435" s="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</row>
    <row r="436" spans="2:72" x14ac:dyDescent="0.25">
      <c r="B436" s="1"/>
      <c r="C436" s="1"/>
      <c r="D436" s="1"/>
      <c r="E436" s="1"/>
      <c r="F436" s="1"/>
      <c r="G436" s="1"/>
      <c r="H436" s="1"/>
      <c r="I436" s="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</row>
    <row r="437" spans="2:72" x14ac:dyDescent="0.25">
      <c r="B437" s="1"/>
      <c r="C437" s="1"/>
      <c r="D437" s="1"/>
      <c r="E437" s="1"/>
      <c r="F437" s="1"/>
      <c r="G437" s="1"/>
      <c r="H437" s="1"/>
      <c r="I437" s="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</row>
    <row r="438" spans="2:72" x14ac:dyDescent="0.25">
      <c r="B438" s="1"/>
      <c r="C438" s="1"/>
      <c r="D438" s="1"/>
      <c r="E438" s="1"/>
      <c r="F438" s="1"/>
      <c r="G438" s="1"/>
      <c r="H438" s="1"/>
      <c r="I438" s="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</row>
    <row r="439" spans="2:72" x14ac:dyDescent="0.25">
      <c r="B439" s="1"/>
      <c r="C439" s="1"/>
      <c r="D439" s="1"/>
      <c r="E439" s="1"/>
      <c r="F439" s="1"/>
      <c r="G439" s="1"/>
      <c r="H439" s="1"/>
      <c r="I439" s="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</row>
    <row r="440" spans="2:72" x14ac:dyDescent="0.25">
      <c r="B440" s="1"/>
      <c r="C440" s="1"/>
      <c r="D440" s="1"/>
      <c r="E440" s="1"/>
      <c r="F440" s="1"/>
      <c r="G440" s="1"/>
      <c r="H440" s="1"/>
      <c r="I440" s="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</row>
    <row r="441" spans="2:72" x14ac:dyDescent="0.25">
      <c r="B441" s="1"/>
      <c r="C441" s="1"/>
      <c r="D441" s="1"/>
      <c r="E441" s="1"/>
      <c r="F441" s="1"/>
      <c r="G441" s="1"/>
      <c r="H441" s="1"/>
      <c r="I441" s="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</row>
    <row r="442" spans="2:72" x14ac:dyDescent="0.25">
      <c r="B442" s="1"/>
      <c r="C442" s="1"/>
      <c r="D442" s="1"/>
      <c r="E442" s="1"/>
      <c r="F442" s="1"/>
      <c r="G442" s="1"/>
      <c r="H442" s="1"/>
      <c r="I442" s="1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</row>
    <row r="443" spans="2:72" x14ac:dyDescent="0.25">
      <c r="B443" s="1"/>
      <c r="C443" s="1"/>
      <c r="D443" s="1"/>
      <c r="E443" s="1"/>
      <c r="F443" s="1"/>
      <c r="G443" s="1"/>
      <c r="H443" s="1"/>
      <c r="I443" s="1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</row>
    <row r="444" spans="2:72" x14ac:dyDescent="0.25">
      <c r="B444" s="1"/>
      <c r="C444" s="1"/>
      <c r="D444" s="1"/>
      <c r="E444" s="1"/>
      <c r="F444" s="1"/>
      <c r="G444" s="1"/>
      <c r="H444" s="1"/>
      <c r="I444" s="1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</row>
    <row r="445" spans="2:72" x14ac:dyDescent="0.25">
      <c r="B445" s="1"/>
      <c r="C445" s="1"/>
      <c r="D445" s="1"/>
      <c r="E445" s="1"/>
      <c r="F445" s="1"/>
      <c r="G445" s="1"/>
      <c r="H445" s="1"/>
      <c r="I445" s="1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</row>
    <row r="446" spans="2:72" x14ac:dyDescent="0.25">
      <c r="B446" s="1"/>
      <c r="C446" s="1"/>
      <c r="D446" s="1"/>
      <c r="E446" s="1"/>
      <c r="F446" s="1"/>
      <c r="G446" s="1"/>
      <c r="H446" s="1"/>
      <c r="I446" s="1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</row>
    <row r="447" spans="2:72" x14ac:dyDescent="0.25">
      <c r="B447" s="1"/>
      <c r="C447" s="1"/>
      <c r="D447" s="1"/>
      <c r="E447" s="1"/>
      <c r="F447" s="1"/>
      <c r="G447" s="1"/>
      <c r="H447" s="1"/>
      <c r="I447" s="1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</row>
    <row r="448" spans="2:72" x14ac:dyDescent="0.25">
      <c r="B448" s="1"/>
      <c r="C448" s="1"/>
      <c r="D448" s="1"/>
      <c r="E448" s="1"/>
      <c r="F448" s="1"/>
      <c r="G448" s="1"/>
      <c r="H448" s="1"/>
      <c r="I448" s="1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</row>
    <row r="449" spans="2:72" x14ac:dyDescent="0.25">
      <c r="B449" s="1"/>
      <c r="C449" s="1"/>
      <c r="D449" s="1"/>
      <c r="E449" s="1"/>
      <c r="F449" s="1"/>
      <c r="G449" s="1"/>
      <c r="H449" s="1"/>
      <c r="I449" s="1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</row>
    <row r="450" spans="2:72" x14ac:dyDescent="0.25">
      <c r="B450" s="1"/>
      <c r="C450" s="1"/>
      <c r="D450" s="1"/>
      <c r="E450" s="1"/>
      <c r="F450" s="1"/>
      <c r="G450" s="1"/>
      <c r="H450" s="1"/>
      <c r="I450" s="1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</row>
    <row r="451" spans="2:72" x14ac:dyDescent="0.25">
      <c r="B451" s="1"/>
      <c r="C451" s="1"/>
      <c r="D451" s="1"/>
      <c r="E451" s="1"/>
      <c r="F451" s="1"/>
      <c r="G451" s="1"/>
      <c r="H451" s="1"/>
      <c r="I451" s="1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</row>
    <row r="452" spans="2:72" x14ac:dyDescent="0.25">
      <c r="B452" s="1"/>
      <c r="C452" s="1"/>
      <c r="D452" s="1"/>
      <c r="E452" s="1"/>
      <c r="F452" s="1"/>
      <c r="G452" s="1"/>
      <c r="H452" s="1"/>
      <c r="I452" s="1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</row>
    <row r="453" spans="2:72" x14ac:dyDescent="0.25">
      <c r="B453" s="1"/>
      <c r="C453" s="1"/>
      <c r="D453" s="1"/>
      <c r="E453" s="1"/>
      <c r="F453" s="1"/>
      <c r="G453" s="1"/>
      <c r="H453" s="1"/>
      <c r="I453" s="1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</row>
    <row r="454" spans="2:72" x14ac:dyDescent="0.25">
      <c r="B454" s="1"/>
      <c r="C454" s="1"/>
      <c r="D454" s="1"/>
      <c r="E454" s="1"/>
      <c r="F454" s="1"/>
      <c r="G454" s="1"/>
      <c r="H454" s="1"/>
      <c r="I454" s="1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</row>
    <row r="455" spans="2:72" x14ac:dyDescent="0.25">
      <c r="B455" s="1"/>
      <c r="C455" s="1"/>
      <c r="D455" s="1"/>
      <c r="E455" s="1"/>
      <c r="F455" s="1"/>
      <c r="G455" s="1"/>
      <c r="H455" s="1"/>
      <c r="I455" s="1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</row>
    <row r="456" spans="2:72" x14ac:dyDescent="0.25">
      <c r="B456" s="1"/>
      <c r="C456" s="1"/>
      <c r="D456" s="1"/>
      <c r="E456" s="1"/>
      <c r="F456" s="1"/>
      <c r="G456" s="1"/>
      <c r="H456" s="1"/>
      <c r="I456" s="1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</row>
    <row r="457" spans="2:72" x14ac:dyDescent="0.25">
      <c r="B457" s="1"/>
      <c r="C457" s="1"/>
      <c r="D457" s="1"/>
      <c r="E457" s="1"/>
      <c r="F457" s="1"/>
      <c r="G457" s="1"/>
      <c r="H457" s="1"/>
      <c r="I457" s="1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</row>
    <row r="458" spans="2:72" x14ac:dyDescent="0.25">
      <c r="B458" s="1"/>
      <c r="C458" s="1"/>
      <c r="D458" s="1"/>
      <c r="E458" s="1"/>
      <c r="F458" s="1"/>
      <c r="G458" s="1"/>
      <c r="H458" s="1"/>
      <c r="I458" s="1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</row>
    <row r="459" spans="2:72" x14ac:dyDescent="0.25">
      <c r="B459" s="1"/>
      <c r="C459" s="1"/>
      <c r="D459" s="1"/>
      <c r="E459" s="1"/>
      <c r="F459" s="1"/>
      <c r="G459" s="1"/>
      <c r="H459" s="1"/>
      <c r="I459" s="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</row>
    <row r="460" spans="2:72" x14ac:dyDescent="0.25">
      <c r="B460" s="1"/>
      <c r="C460" s="1"/>
      <c r="D460" s="1"/>
      <c r="E460" s="1"/>
      <c r="F460" s="1"/>
      <c r="G460" s="1"/>
      <c r="H460" s="1"/>
      <c r="I460" s="1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</row>
    <row r="461" spans="2:72" x14ac:dyDescent="0.25">
      <c r="B461" s="1"/>
      <c r="C461" s="1"/>
      <c r="D461" s="1"/>
      <c r="E461" s="1"/>
      <c r="F461" s="1"/>
      <c r="G461" s="1"/>
      <c r="H461" s="1"/>
      <c r="I461" s="1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</row>
    <row r="462" spans="2:72" x14ac:dyDescent="0.25">
      <c r="B462" s="1"/>
      <c r="C462" s="1"/>
      <c r="D462" s="1"/>
      <c r="E462" s="1"/>
      <c r="F462" s="1"/>
      <c r="G462" s="1"/>
      <c r="H462" s="1"/>
      <c r="I462" s="1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</row>
    <row r="463" spans="2:72" x14ac:dyDescent="0.25">
      <c r="B463" s="1"/>
      <c r="C463" s="1"/>
      <c r="D463" s="1"/>
      <c r="E463" s="1"/>
      <c r="F463" s="1"/>
      <c r="G463" s="1"/>
      <c r="H463" s="1"/>
      <c r="I463" s="1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</row>
    <row r="464" spans="2:72" x14ac:dyDescent="0.25">
      <c r="B464" s="1"/>
      <c r="C464" s="1"/>
      <c r="D464" s="1"/>
      <c r="E464" s="1"/>
      <c r="F464" s="1"/>
      <c r="G464" s="1"/>
      <c r="H464" s="1"/>
      <c r="I464" s="1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</row>
    <row r="465" spans="2:72" x14ac:dyDescent="0.25">
      <c r="B465" s="1"/>
      <c r="C465" s="1"/>
      <c r="D465" s="1"/>
      <c r="E465" s="1"/>
      <c r="F465" s="1"/>
      <c r="G465" s="1"/>
      <c r="H465" s="1"/>
      <c r="I465" s="1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</row>
    <row r="466" spans="2:72" x14ac:dyDescent="0.25">
      <c r="B466" s="1"/>
      <c r="C466" s="1"/>
      <c r="D466" s="1"/>
      <c r="E466" s="1"/>
      <c r="F466" s="1"/>
      <c r="G466" s="1"/>
      <c r="H466" s="1"/>
      <c r="I466" s="1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</row>
    <row r="467" spans="2:72" x14ac:dyDescent="0.25">
      <c r="B467" s="1"/>
      <c r="C467" s="1"/>
      <c r="D467" s="1"/>
      <c r="E467" s="1"/>
      <c r="F467" s="1"/>
      <c r="G467" s="1"/>
      <c r="H467" s="1"/>
      <c r="I467" s="1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</row>
    <row r="468" spans="2:72" x14ac:dyDescent="0.25">
      <c r="B468" s="1"/>
      <c r="C468" s="1"/>
      <c r="D468" s="1"/>
      <c r="E468" s="1"/>
      <c r="F468" s="1"/>
      <c r="G468" s="1"/>
      <c r="H468" s="1"/>
      <c r="I468" s="1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</row>
    <row r="469" spans="2:72" x14ac:dyDescent="0.25">
      <c r="B469" s="1"/>
      <c r="C469" s="1"/>
      <c r="D469" s="1"/>
      <c r="E469" s="1"/>
      <c r="F469" s="1"/>
      <c r="G469" s="1"/>
      <c r="H469" s="1"/>
      <c r="I469" s="1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</row>
    <row r="470" spans="2:72" x14ac:dyDescent="0.25">
      <c r="B470" s="1"/>
      <c r="C470" s="1"/>
      <c r="D470" s="1"/>
      <c r="E470" s="1"/>
      <c r="F470" s="1"/>
      <c r="G470" s="1"/>
      <c r="H470" s="1"/>
      <c r="I470" s="1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</row>
    <row r="471" spans="2:72" x14ac:dyDescent="0.25">
      <c r="B471" s="1"/>
      <c r="C471" s="1"/>
      <c r="D471" s="1"/>
      <c r="E471" s="1"/>
      <c r="F471" s="1"/>
      <c r="G471" s="1"/>
      <c r="H471" s="1"/>
      <c r="I471" s="1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</row>
    <row r="472" spans="2:72" x14ac:dyDescent="0.25">
      <c r="B472" s="1"/>
      <c r="C472" s="1"/>
      <c r="D472" s="1"/>
      <c r="E472" s="1"/>
      <c r="F472" s="1"/>
      <c r="G472" s="1"/>
      <c r="H472" s="1"/>
      <c r="I472" s="1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</row>
    <row r="473" spans="2:72" x14ac:dyDescent="0.25">
      <c r="B473" s="1"/>
      <c r="C473" s="1"/>
      <c r="D473" s="1"/>
      <c r="E473" s="1"/>
      <c r="F473" s="1"/>
      <c r="G473" s="1"/>
      <c r="H473" s="1"/>
      <c r="I473" s="1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</row>
    <row r="474" spans="2:72" x14ac:dyDescent="0.25">
      <c r="B474" s="1"/>
      <c r="C474" s="1"/>
      <c r="D474" s="1"/>
      <c r="E474" s="1"/>
      <c r="F474" s="1"/>
      <c r="G474" s="1"/>
      <c r="H474" s="1"/>
      <c r="I474" s="1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</row>
    <row r="475" spans="2:72" x14ac:dyDescent="0.25">
      <c r="B475" s="1"/>
      <c r="C475" s="1"/>
      <c r="D475" s="1"/>
      <c r="E475" s="1"/>
      <c r="F475" s="1"/>
      <c r="G475" s="1"/>
      <c r="H475" s="1"/>
      <c r="I475" s="1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</row>
    <row r="476" spans="2:72" x14ac:dyDescent="0.25">
      <c r="B476" s="1"/>
      <c r="C476" s="1"/>
      <c r="D476" s="1"/>
      <c r="E476" s="1"/>
      <c r="F476" s="1"/>
      <c r="G476" s="1"/>
      <c r="H476" s="1"/>
      <c r="I476" s="1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</row>
    <row r="477" spans="2:72" x14ac:dyDescent="0.25">
      <c r="B477" s="1"/>
      <c r="C477" s="1"/>
      <c r="D477" s="1"/>
      <c r="E477" s="1"/>
      <c r="F477" s="1"/>
      <c r="G477" s="1"/>
      <c r="H477" s="1"/>
      <c r="I477" s="1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</row>
    <row r="478" spans="2:72" x14ac:dyDescent="0.25">
      <c r="B478" s="1"/>
      <c r="C478" s="1"/>
      <c r="D478" s="1"/>
      <c r="E478" s="1"/>
      <c r="F478" s="1"/>
      <c r="G478" s="1"/>
      <c r="H478" s="1"/>
      <c r="I478" s="1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</row>
    <row r="479" spans="2:72" x14ac:dyDescent="0.25">
      <c r="B479" s="1"/>
      <c r="C479" s="1"/>
      <c r="D479" s="1"/>
      <c r="E479" s="1"/>
      <c r="F479" s="1"/>
      <c r="G479" s="1"/>
      <c r="H479" s="1"/>
      <c r="I479" s="1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</row>
    <row r="480" spans="2:72" x14ac:dyDescent="0.25">
      <c r="B480" s="1"/>
      <c r="C480" s="1"/>
      <c r="D480" s="1"/>
      <c r="E480" s="1"/>
      <c r="F480" s="1"/>
      <c r="G480" s="1"/>
      <c r="H480" s="1"/>
      <c r="I480" s="1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</row>
    <row r="481" spans="2:72" x14ac:dyDescent="0.25">
      <c r="B481" s="1"/>
      <c r="C481" s="1"/>
      <c r="D481" s="1"/>
      <c r="E481" s="1"/>
      <c r="F481" s="1"/>
      <c r="G481" s="1"/>
      <c r="H481" s="1"/>
      <c r="I481" s="1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</row>
    <row r="482" spans="2:72" x14ac:dyDescent="0.25">
      <c r="B482" s="1"/>
      <c r="C482" s="1"/>
      <c r="D482" s="1"/>
      <c r="E482" s="1"/>
      <c r="F482" s="1"/>
      <c r="G482" s="1"/>
      <c r="H482" s="1"/>
      <c r="I482" s="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</row>
    <row r="483" spans="2:72" x14ac:dyDescent="0.25">
      <c r="B483" s="1"/>
      <c r="C483" s="1"/>
      <c r="D483" s="1"/>
      <c r="E483" s="1"/>
      <c r="F483" s="1"/>
      <c r="G483" s="1"/>
      <c r="H483" s="1"/>
      <c r="I483" s="1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</row>
    <row r="484" spans="2:72" x14ac:dyDescent="0.25">
      <c r="B484" s="1"/>
      <c r="C484" s="1"/>
      <c r="D484" s="1"/>
      <c r="E484" s="1"/>
      <c r="F484" s="1"/>
      <c r="G484" s="1"/>
      <c r="H484" s="1"/>
      <c r="I484" s="1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</row>
    <row r="485" spans="2:72" x14ac:dyDescent="0.25">
      <c r="B485" s="1"/>
      <c r="C485" s="1"/>
      <c r="D485" s="1"/>
      <c r="E485" s="1"/>
      <c r="F485" s="1"/>
      <c r="G485" s="1"/>
      <c r="H485" s="1"/>
      <c r="I485" s="1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</row>
    <row r="486" spans="2:72" x14ac:dyDescent="0.25"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</row>
    <row r="487" spans="2:72" x14ac:dyDescent="0.25"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</row>
    <row r="488" spans="2:72" x14ac:dyDescent="0.25"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</row>
    <row r="489" spans="2:72" x14ac:dyDescent="0.25"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</row>
    <row r="490" spans="2:72" x14ac:dyDescent="0.25"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</row>
    <row r="491" spans="2:72" x14ac:dyDescent="0.25"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</row>
    <row r="492" spans="2:72" x14ac:dyDescent="0.25"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</row>
    <row r="493" spans="2:72" x14ac:dyDescent="0.25"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</row>
    <row r="494" spans="2:72" x14ac:dyDescent="0.25"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</row>
    <row r="495" spans="2:72" x14ac:dyDescent="0.25"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</row>
    <row r="496" spans="2:72" x14ac:dyDescent="0.25"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</row>
    <row r="497" spans="10:72" x14ac:dyDescent="0.25"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</row>
    <row r="498" spans="10:72" x14ac:dyDescent="0.25"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</row>
    <row r="499" spans="10:72" x14ac:dyDescent="0.25"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</row>
    <row r="500" spans="10:72" x14ac:dyDescent="0.25"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</row>
    <row r="501" spans="10:72" x14ac:dyDescent="0.25"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</row>
    <row r="502" spans="10:72" x14ac:dyDescent="0.25"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</row>
    <row r="503" spans="10:72" x14ac:dyDescent="0.25"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</row>
    <row r="504" spans="10:72" x14ac:dyDescent="0.25"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</row>
    <row r="505" spans="10:72" x14ac:dyDescent="0.25"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</row>
    <row r="506" spans="10:72" x14ac:dyDescent="0.25"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</row>
    <row r="507" spans="10:72" x14ac:dyDescent="0.25"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</row>
    <row r="508" spans="10:72" x14ac:dyDescent="0.25"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</row>
    <row r="509" spans="10:72" x14ac:dyDescent="0.25"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</row>
    <row r="510" spans="10:72" x14ac:dyDescent="0.25"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</row>
    <row r="511" spans="10:72" x14ac:dyDescent="0.25"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</row>
    <row r="512" spans="10:72" x14ac:dyDescent="0.25"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</row>
    <row r="513" spans="10:72" x14ac:dyDescent="0.25"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</row>
    <row r="514" spans="10:72" x14ac:dyDescent="0.25"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</row>
    <row r="515" spans="10:72" x14ac:dyDescent="0.25"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</row>
    <row r="516" spans="10:72" x14ac:dyDescent="0.25"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</row>
    <row r="517" spans="10:72" x14ac:dyDescent="0.25"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</row>
    <row r="518" spans="10:72" x14ac:dyDescent="0.25"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</row>
    <row r="519" spans="10:72" x14ac:dyDescent="0.25"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</row>
    <row r="520" spans="10:72" x14ac:dyDescent="0.25"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</row>
    <row r="521" spans="10:72" x14ac:dyDescent="0.25"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</row>
    <row r="522" spans="10:72" x14ac:dyDescent="0.25"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</row>
    <row r="523" spans="10:72" x14ac:dyDescent="0.25"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</row>
    <row r="524" spans="10:72" x14ac:dyDescent="0.25"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</row>
    <row r="525" spans="10:72" x14ac:dyDescent="0.25"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</row>
    <row r="526" spans="10:72" x14ac:dyDescent="0.25"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</row>
    <row r="527" spans="10:72" x14ac:dyDescent="0.25"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</row>
    <row r="528" spans="10:72" x14ac:dyDescent="0.25"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</row>
    <row r="529" spans="10:72" x14ac:dyDescent="0.25"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</row>
    <row r="530" spans="10:72" x14ac:dyDescent="0.25"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</row>
    <row r="531" spans="10:72" x14ac:dyDescent="0.25"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</row>
    <row r="532" spans="10:72" x14ac:dyDescent="0.25"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</row>
    <row r="533" spans="10:72" x14ac:dyDescent="0.25"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</row>
    <row r="534" spans="10:72" x14ac:dyDescent="0.25"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</row>
    <row r="535" spans="10:72" x14ac:dyDescent="0.25"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</row>
    <row r="536" spans="10:72" x14ac:dyDescent="0.25"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</row>
    <row r="537" spans="10:72" x14ac:dyDescent="0.25"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</row>
    <row r="538" spans="10:72" x14ac:dyDescent="0.25"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</row>
    <row r="539" spans="10:72" x14ac:dyDescent="0.25"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</row>
    <row r="540" spans="10:72" x14ac:dyDescent="0.25"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</row>
    <row r="541" spans="10:72" x14ac:dyDescent="0.25"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</row>
    <row r="542" spans="10:72" x14ac:dyDescent="0.25"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</row>
    <row r="543" spans="10:72" x14ac:dyDescent="0.25"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</row>
    <row r="544" spans="10:72" x14ac:dyDescent="0.25"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</row>
    <row r="545" spans="10:72" x14ac:dyDescent="0.25"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</row>
    <row r="546" spans="10:72" x14ac:dyDescent="0.25"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</row>
    <row r="547" spans="10:72" x14ac:dyDescent="0.25"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</row>
    <row r="548" spans="10:72" x14ac:dyDescent="0.25"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</row>
    <row r="549" spans="10:72" x14ac:dyDescent="0.25"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</row>
    <row r="550" spans="10:72" x14ac:dyDescent="0.25"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</row>
    <row r="551" spans="10:72" x14ac:dyDescent="0.25"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</row>
    <row r="552" spans="10:72" x14ac:dyDescent="0.25"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</row>
    <row r="553" spans="10:72" x14ac:dyDescent="0.25"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</row>
    <row r="554" spans="10:72" x14ac:dyDescent="0.25"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</row>
    <row r="555" spans="10:72" x14ac:dyDescent="0.25"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</row>
    <row r="556" spans="10:72" x14ac:dyDescent="0.25"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</row>
    <row r="557" spans="10:72" x14ac:dyDescent="0.25"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</row>
    <row r="558" spans="10:72" x14ac:dyDescent="0.25"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</row>
    <row r="559" spans="10:72" x14ac:dyDescent="0.25"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</row>
    <row r="560" spans="10:72" x14ac:dyDescent="0.25"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</row>
    <row r="561" spans="10:72" x14ac:dyDescent="0.25"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</row>
    <row r="562" spans="10:72" x14ac:dyDescent="0.25"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</row>
    <row r="563" spans="10:72" x14ac:dyDescent="0.25"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</row>
    <row r="564" spans="10:72" x14ac:dyDescent="0.25"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</row>
    <row r="565" spans="10:72" x14ac:dyDescent="0.25"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</row>
    <row r="566" spans="10:72" x14ac:dyDescent="0.25"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</row>
    <row r="567" spans="10:72" x14ac:dyDescent="0.25"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</row>
    <row r="568" spans="10:72" x14ac:dyDescent="0.25"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</row>
    <row r="569" spans="10:72" x14ac:dyDescent="0.25"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</row>
    <row r="570" spans="10:72" x14ac:dyDescent="0.25"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</row>
    <row r="571" spans="10:72" x14ac:dyDescent="0.25"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</row>
    <row r="572" spans="10:72" x14ac:dyDescent="0.25"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</row>
    <row r="573" spans="10:72" x14ac:dyDescent="0.25"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</row>
    <row r="574" spans="10:72" x14ac:dyDescent="0.25"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</row>
    <row r="575" spans="10:72" x14ac:dyDescent="0.25"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</row>
    <row r="576" spans="10:72" x14ac:dyDescent="0.25"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</row>
    <row r="577" spans="10:72" x14ac:dyDescent="0.25"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</row>
    <row r="578" spans="10:72" x14ac:dyDescent="0.25"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</row>
    <row r="579" spans="10:72" x14ac:dyDescent="0.25"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</row>
    <row r="580" spans="10:72" x14ac:dyDescent="0.25"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</row>
    <row r="581" spans="10:72" x14ac:dyDescent="0.25"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</row>
    <row r="582" spans="10:72" x14ac:dyDescent="0.25"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</row>
    <row r="583" spans="10:72" x14ac:dyDescent="0.25"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</row>
    <row r="584" spans="10:72" x14ac:dyDescent="0.25"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</row>
    <row r="585" spans="10:72" x14ac:dyDescent="0.25"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</row>
    <row r="586" spans="10:72" x14ac:dyDescent="0.25"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</row>
    <row r="587" spans="10:72" x14ac:dyDescent="0.25"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</row>
    <row r="588" spans="10:72" x14ac:dyDescent="0.25"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</row>
    <row r="589" spans="10:72" x14ac:dyDescent="0.25"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</row>
    <row r="590" spans="10:72" x14ac:dyDescent="0.25"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</row>
    <row r="591" spans="10:72" x14ac:dyDescent="0.25"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</row>
    <row r="592" spans="10:72" x14ac:dyDescent="0.25"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</row>
    <row r="593" spans="10:72" x14ac:dyDescent="0.25"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</row>
    <row r="594" spans="10:72" x14ac:dyDescent="0.25"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</row>
    <row r="595" spans="10:72" x14ac:dyDescent="0.25"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</row>
    <row r="596" spans="10:72" x14ac:dyDescent="0.25"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</row>
    <row r="597" spans="10:72" x14ac:dyDescent="0.25"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</row>
    <row r="598" spans="10:72" x14ac:dyDescent="0.25"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</row>
    <row r="599" spans="10:72" x14ac:dyDescent="0.25"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</row>
    <row r="600" spans="10:72" x14ac:dyDescent="0.25"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</row>
    <row r="601" spans="10:72" x14ac:dyDescent="0.25"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</row>
    <row r="602" spans="10:72" x14ac:dyDescent="0.25"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</row>
    <row r="603" spans="10:72" x14ac:dyDescent="0.25"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</row>
    <row r="604" spans="10:72" x14ac:dyDescent="0.25"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</row>
    <row r="605" spans="10:72" x14ac:dyDescent="0.25"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</row>
    <row r="606" spans="10:72" x14ac:dyDescent="0.25"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</row>
  </sheetData>
  <sheetProtection algorithmName="SHA-512" hashValue="wIqmGYLzrqtk9xgOoMAMeeAYk+UBKm3exr3gJ9kT4PnJPJgVu7jSymqUJW+kt1HnIf8V9l/hgSCIKIuCjyZKrw==" saltValue="Y7cHP3xoZ810FV0+bQ1Smg==" spinCount="100000" sheet="1" objects="1" scenarios="1" selectLockedCells="1"/>
  <mergeCells count="5">
    <mergeCell ref="D40:H43"/>
    <mergeCell ref="D47:H47"/>
    <mergeCell ref="D48:H48"/>
    <mergeCell ref="D49:H49"/>
    <mergeCell ref="D52:H55"/>
  </mergeCells>
  <conditionalFormatting sqref="B5">
    <cfRule type="cellIs" dxfId="3" priority="2" operator="equal">
      <formula>"In Progress"</formula>
    </cfRule>
    <cfRule type="cellIs" dxfId="2" priority="3" operator="equal">
      <formula>"Not Started"</formula>
    </cfRule>
    <cfRule type="cellIs" dxfId="1" priority="4" operator="equal">
      <formula>"Completed"</formula>
    </cfRule>
  </conditionalFormatting>
  <conditionalFormatting sqref="D8">
    <cfRule type="expression" dxfId="0" priority="1">
      <formula>NOT(J8)</formula>
    </cfRule>
  </conditionalFormatting>
  <dataValidations count="4">
    <dataValidation type="list" allowBlank="1" showInputMessage="1" showErrorMessage="1" sqref="F20" xr:uid="{85140F5D-D165-41DE-A243-2AAC72B85C18}">
      <formula1>"0.210,0.180,0.115"</formula1>
    </dataValidation>
    <dataValidation type="custom" allowBlank="1" showInputMessage="1" showErrorMessage="1" sqref="A5:A43" xr:uid="{3E76B6F0-7342-4A10-812A-607ECCC92C2B}">
      <formula1>"&lt;0&gt;0"</formula1>
    </dataValidation>
    <dataValidation type="list" allowBlank="1" showInputMessage="1" showErrorMessage="1" sqref="F8 F10" xr:uid="{9712F9B6-9A9D-4494-9FCD-23B6B2B78584}">
      <formula1>YesNo</formula1>
    </dataValidation>
    <dataValidation type="list" allowBlank="1" showInputMessage="1" showErrorMessage="1" sqref="F12" xr:uid="{731357C0-2B5A-4E85-A841-34F772CC670D}">
      <formula1>"Non Rural,Rural"</formula1>
    </dataValidation>
  </dataValidations>
  <pageMargins left="0.7" right="0.7" top="0.75" bottom="0.75" header="0.3" footer="0.3"/>
  <pageSetup scale="42" orientation="portrait" r:id="rId1"/>
  <ignoredErrors>
    <ignoredError sqref="J1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AAB43-421B-4D2C-BB2E-B58EABB6A35F}">
          <x14:formula1>
            <xm:f>'https://whedacom.sharepoint.com/sites/ProLinkDataMigrationSubproject/Shared Documents/TC And WHEDA Loan Applications/[WHEDA Multi-Family Application v2020.18.1.xlsx]FOR WHEDA USE ONLY'!#REF!</xm:f>
          </x14:formula1>
          <xm:sqref>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128E-B10F-4EED-B97B-D8A64B1D4880}">
  <dimension ref="A1:M12"/>
  <sheetViews>
    <sheetView workbookViewId="0">
      <selection activeCell="C37" sqref="C37:C39"/>
    </sheetView>
  </sheetViews>
  <sheetFormatPr defaultRowHeight="15" x14ac:dyDescent="0.25"/>
  <cols>
    <col min="1" max="1" width="21.85546875" customWidth="1"/>
    <col min="2" max="2" width="13.5703125" customWidth="1"/>
    <col min="3" max="3" width="12.5703125" bestFit="1" customWidth="1"/>
    <col min="4" max="4" width="18.140625" customWidth="1"/>
    <col min="6" max="6" width="15.7109375" customWidth="1"/>
    <col min="8" max="8" width="15.85546875" bestFit="1" customWidth="1"/>
    <col min="10" max="10" width="18.7109375" customWidth="1"/>
    <col min="12" max="12" width="20.140625" customWidth="1"/>
  </cols>
  <sheetData>
    <row r="1" spans="1:13" x14ac:dyDescent="0.25">
      <c r="A1" s="28" t="s">
        <v>23</v>
      </c>
    </row>
    <row r="2" spans="1:13" x14ac:dyDescent="0.25">
      <c r="A2" t="s">
        <v>15</v>
      </c>
      <c r="B2" s="13"/>
      <c r="C2" s="14" t="s">
        <v>16</v>
      </c>
      <c r="D2" s="15"/>
      <c r="E2" s="16"/>
      <c r="F2" s="17" t="s">
        <v>17</v>
      </c>
      <c r="G2" s="15"/>
      <c r="H2" s="17" t="s">
        <v>18</v>
      </c>
      <c r="I2" s="15"/>
      <c r="J2" s="17" t="s">
        <v>19</v>
      </c>
      <c r="K2" s="15" t="s">
        <v>20</v>
      </c>
      <c r="L2" s="17" t="s">
        <v>21</v>
      </c>
      <c r="M2" s="15" t="s">
        <v>20</v>
      </c>
    </row>
    <row r="3" spans="1:13" x14ac:dyDescent="0.25">
      <c r="M3" t="str">
        <f>IF(ISBLANK('[1]2. Project Name &amp; Location'!M3),"",'[1]2. Project Name &amp; Location'!M3)</f>
        <v/>
      </c>
    </row>
    <row r="4" spans="1:13" x14ac:dyDescent="0.25">
      <c r="A4" s="28" t="s">
        <v>24</v>
      </c>
    </row>
    <row r="5" spans="1:13" x14ac:dyDescent="0.25">
      <c r="A5" t="s">
        <v>22</v>
      </c>
      <c r="B5" t="e">
        <f>#REF!</f>
        <v>#REF!</v>
      </c>
    </row>
    <row r="10" spans="1:13" x14ac:dyDescent="0.25">
      <c r="A10" t="s">
        <v>25</v>
      </c>
    </row>
    <row r="11" spans="1:13" x14ac:dyDescent="0.25">
      <c r="A11" t="s">
        <v>26</v>
      </c>
    </row>
    <row r="12" spans="1:13" x14ac:dyDescent="0.25">
      <c r="A12" t="s">
        <v>27</v>
      </c>
    </row>
  </sheetData>
  <sheetProtection algorithmName="SHA-512" hashValue="iUVNdf3/RXj/hRTOoSwCA1aoZFAmW46m0s6GUtkV4iSu3hV9UHque1nrt1gSLQy9tNrCywIFtGzHj4yERJkWsQ==" saltValue="VeLIwBa8gWe4ULkcuiZ8RQ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5244B6FD5804CA068AF3FAAD453A8" ma:contentTypeVersion="5" ma:contentTypeDescription="Create a new document." ma:contentTypeScope="" ma:versionID="70801b50e89ce1419fa10fefc5b2c552">
  <xsd:schema xmlns:xsd="http://www.w3.org/2001/XMLSchema" xmlns:xs="http://www.w3.org/2001/XMLSchema" xmlns:p="http://schemas.microsoft.com/office/2006/metadata/properties" xmlns:ns3="87bdc470-06d6-4a3f-8373-a56d14710040" xmlns:ns4="8d10f16d-023f-48c7-9c93-6612c4456bc9" targetNamespace="http://schemas.microsoft.com/office/2006/metadata/properties" ma:root="true" ma:fieldsID="8408341c9bb1e8a49277e3dc53b1512e" ns3:_="" ns4:_="">
    <xsd:import namespace="87bdc470-06d6-4a3f-8373-a56d14710040"/>
    <xsd:import namespace="8d10f16d-023f-48c7-9c93-6612c4456b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dc470-06d6-4a3f-8373-a56d14710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0f16d-023f-48c7-9c93-6612c4456b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53579-617A-4843-B8E0-8279496B313C}">
  <ds:schemaRefs>
    <ds:schemaRef ds:uri="http://schemas.microsoft.com/office/2006/metadata/properties"/>
    <ds:schemaRef ds:uri="http://schemas.microsoft.com/office/2006/documentManagement/types"/>
    <ds:schemaRef ds:uri="87bdc470-06d6-4a3f-8373-a56d14710040"/>
    <ds:schemaRef ds:uri="http://schemas.openxmlformats.org/package/2006/metadata/core-properties"/>
    <ds:schemaRef ds:uri="8d10f16d-023f-48c7-9c93-6612c4456bc9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B9A2B8-4C05-43BA-B166-BE56E114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D5144-100A-465D-8600-55485FA1D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bdc470-06d6-4a3f-8373-a56d14710040"/>
    <ds:schemaRef ds:uri="8d10f16d-023f-48c7-9c93-6612c4456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29. Financial Leverage</vt:lpstr>
      <vt:lpstr>Smartdox Mapping</vt:lpstr>
      <vt:lpstr>DateOfApplication</vt:lpstr>
      <vt:lpstr>Deal_Stage</vt:lpstr>
      <vt:lpstr>Deal_Status</vt:lpstr>
      <vt:lpstr>Dev_Deal_Number</vt:lpstr>
      <vt:lpstr>Dev_Deal_Status</vt:lpstr>
      <vt:lpstr>Financial_Leverage</vt:lpstr>
      <vt:lpstr>'29. Financial Leverage'!Print_Area</vt:lpstr>
      <vt:lpstr>WHEDA_Project_Number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Sawyer</dc:creator>
  <cp:lastModifiedBy>Michael Sawyer</cp:lastModifiedBy>
  <dcterms:created xsi:type="dcterms:W3CDTF">2020-12-08T18:30:28Z</dcterms:created>
  <dcterms:modified xsi:type="dcterms:W3CDTF">2020-12-08T22:01:03Z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D_RESERVED_IsProtected">
    <vt:lpwstr>True</vt:lpwstr>
  </property>
  <property fmtid="{D5CDD505-2E9C-101B-9397-08002B2CF9AE}" pid="3" name="ContentTypeId">
    <vt:lpwstr>0x010100A825244B6FD5804CA068AF3FAAD453A8</vt:lpwstr>
  </property>
  <property fmtid="{D5CDD505-2E9C-101B-9397-08002B2CF9AE}" pid="4" name="SD_RESERVED_Protection0«RYvRCoIwGIVfZewBGmmogRNGqRSFP0wYdPdXywTToVvl25dIdHM45/s4MUgCnBapOe2z8Rz57BWi9YUIzBhJl21dmufh0AWFt9zcrS0jTslOQcqp7Z2euvwPIThdUaJA/ogCxekNm0HTJFayhCkTb70gWd1ie6mxIQf91D1WOmZfNWn5wN5euzc5ojF1W82CzXcGMvkA§">
    <vt:lpwstr/>
  </property>
</Properties>
</file>