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U:\WHEDA Home Improvement and Rehab\"/>
    </mc:Choice>
  </mc:AlternateContent>
  <xr:revisionPtr revIDLastSave="0" documentId="13_ncr:1_{48B86B01-EFC2-457D-ABA0-3F4E4DA1C448}" xr6:coauthVersionLast="47" xr6:coauthVersionMax="47" xr10:uidLastSave="{00000000-0000-0000-0000-000000000000}"/>
  <bookViews>
    <workbookView xWindow="-84" yWindow="12852" windowWidth="23256" windowHeight="14016" xr2:uid="{F81E392A-1793-4C06-B72B-AD1108E5C89D}"/>
  </bookViews>
  <sheets>
    <sheet name="Worksheet" sheetId="1" r:id="rId1"/>
    <sheet name="Data" sheetId="2" state="hidden" r:id="rId2"/>
  </sheets>
  <definedNames>
    <definedName name="Loan_Type">Worksheet!$B$8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E3" i="2"/>
  <c r="H17" i="1"/>
  <c r="H18" i="1" s="1"/>
  <c r="H31" i="1" s="1"/>
  <c r="H36" i="1" s="1"/>
  <c r="H37" i="1" l="1"/>
  <c r="H40" i="1" s="1"/>
  <c r="H41" i="1" s="1"/>
</calcChain>
</file>

<file path=xl/sharedStrings.xml><?xml version="1.0" encoding="utf-8"?>
<sst xmlns="http://schemas.openxmlformats.org/spreadsheetml/2006/main" count="48" uniqueCount="46">
  <si>
    <t>Maximum Mortgage Worksheet</t>
  </si>
  <si>
    <t>Borrower Name:</t>
  </si>
  <si>
    <t>Date:</t>
  </si>
  <si>
    <t>A. Loan Parameters</t>
  </si>
  <si>
    <t>2. Max CLTV:</t>
  </si>
  <si>
    <t>Loan/Property Type:</t>
  </si>
  <si>
    <t>Max CLTV</t>
  </si>
  <si>
    <t>Home R&amp;R - all property types</t>
  </si>
  <si>
    <t>Home R&amp;R Plus - all property types</t>
  </si>
  <si>
    <t>HILP - Manufactured Home</t>
  </si>
  <si>
    <t>HILP - SFR/2-unit/Condo</t>
  </si>
  <si>
    <t>1. Renovations, Improvements, and Repairs</t>
  </si>
  <si>
    <t>a. Hard Costs (Labor/Materials)</t>
  </si>
  <si>
    <t>2. Closing Costs &amp; Administrative Fees</t>
  </si>
  <si>
    <t>B. Closing Costs &amp; Administrative Fees</t>
  </si>
  <si>
    <t xml:space="preserve"> </t>
  </si>
  <si>
    <t>b. Contingency Reserve (15% if financed, 0% if borrower-paid)</t>
  </si>
  <si>
    <t>SELECT ONE</t>
  </si>
  <si>
    <t>Contingency Reserve %</t>
  </si>
  <si>
    <t>&lt;-- Select one</t>
  </si>
  <si>
    <t>Financed - 15%</t>
  </si>
  <si>
    <t>Borrower-paid - 0%</t>
  </si>
  <si>
    <t>C. Total Loan Amount(s)</t>
  </si>
  <si>
    <t>1. Existing First Mortgage Balance (if applicable)</t>
  </si>
  <si>
    <t>Total Costs + Contingencies</t>
  </si>
  <si>
    <t>4. Total Loan Amount</t>
  </si>
  <si>
    <t>D. HCLTV Verification</t>
  </si>
  <si>
    <t>1. Final HCLTV</t>
  </si>
  <si>
    <t>2. Does final HCLTV qualify?</t>
  </si>
  <si>
    <t>WHEDA Home Improvement and Rehab</t>
  </si>
  <si>
    <t>b. Credit Report</t>
  </si>
  <si>
    <t>c . Title Commitment or Letter Report, as applicable</t>
  </si>
  <si>
    <t>d. Flood Certification</t>
  </si>
  <si>
    <t>e. Recording Fees</t>
  </si>
  <si>
    <t>f. Permit Fees</t>
  </si>
  <si>
    <t>g. Inspection Fees</t>
  </si>
  <si>
    <t>3. Total Home Improvement/Rehab Costs (total costs less closing cost credit)</t>
  </si>
  <si>
    <t>a. Appraisal (HILP only)</t>
  </si>
  <si>
    <t>This worksheet is a tool to help calculate Home Improvement and Rehab costs and verify the HCLTV is below the product maximum.</t>
  </si>
  <si>
    <t>1. Estimated Value:</t>
  </si>
  <si>
    <t>h. Closing Fee</t>
  </si>
  <si>
    <t>i. Title Company Draw/Inspection Handling Fees</t>
  </si>
  <si>
    <t>j. HUD Consultant Fee (HILP only)</t>
  </si>
  <si>
    <t>k. WHEDA Closing Cost Credit (HILP only)</t>
  </si>
  <si>
    <t>2. Existing Subordinate Mortgage Balance(s) (if applicable, non-WHEDA seconds must be paid off for HILP)</t>
  </si>
  <si>
    <t>3. Total HILP/HR&amp;R/HR&amp;R+ loan amount (max $50k)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</si>
</sst>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0" fillId="0" borderId="7" xfId="0" applyBorder="1"/>
    <xf numFmtId="9" fontId="0" fillId="0" borderId="0" xfId="0" applyNumberFormat="1"/>
    <xf numFmtId="0" fontId="0" fillId="0" borderId="0" xfId="0" applyAlignment="1">
      <alignment horizontal="center"/>
    </xf>
    <xf numFmtId="44" fontId="0" fillId="0" borderId="0" xfId="2" applyFont="1"/>
    <xf numFmtId="0" fontId="0" fillId="0" borderId="1" xfId="0" applyBorder="1"/>
    <xf numFmtId="0" fontId="0" fillId="4" borderId="10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44" fontId="0" fillId="3" borderId="7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0" fontId="0" fillId="3" borderId="7" xfId="1" applyNumberFormat="1" applyFont="1" applyFill="1" applyBorder="1" applyAlignment="1">
      <alignment horizontal="center"/>
    </xf>
    <xf numFmtId="10" fontId="0" fillId="3" borderId="9" xfId="1" applyNumberFormat="1" applyFont="1" applyFill="1" applyBorder="1" applyAlignment="1">
      <alignment horizontal="center"/>
    </xf>
    <xf numFmtId="0" fontId="4" fillId="2" borderId="7" xfId="3" applyBorder="1" applyAlignment="1">
      <alignment horizontal="center"/>
    </xf>
    <xf numFmtId="0" fontId="4" fillId="2" borderId="9" xfId="3" applyBorder="1" applyAlignment="1">
      <alignment horizont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44" fontId="0" fillId="4" borderId="7" xfId="2" applyFont="1" applyFill="1" applyBorder="1" applyAlignment="1" applyProtection="1">
      <alignment horizontal="center"/>
      <protection locked="0"/>
    </xf>
    <xf numFmtId="44" fontId="0" fillId="4" borderId="9" xfId="2" applyFont="1" applyFill="1" applyBorder="1" applyAlignment="1" applyProtection="1">
      <alignment horizontal="center"/>
      <protection locked="0"/>
    </xf>
    <xf numFmtId="44" fontId="0" fillId="3" borderId="7" xfId="2" applyFont="1" applyFill="1" applyBorder="1" applyAlignment="1">
      <alignment horizontal="center"/>
    </xf>
    <xf numFmtId="44" fontId="0" fillId="3" borderId="9" xfId="2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9" fontId="0" fillId="3" borderId="7" xfId="1" applyFont="1" applyFill="1" applyBorder="1" applyAlignment="1">
      <alignment horizontal="center"/>
    </xf>
    <xf numFmtId="9" fontId="0" fillId="3" borderId="9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 wrapText="1"/>
      <protection locked="0"/>
    </xf>
    <xf numFmtId="0" fontId="0" fillId="4" borderId="8" xfId="0" applyFill="1" applyBorder="1" applyAlignment="1" applyProtection="1">
      <alignment horizontal="center" wrapText="1"/>
      <protection locked="0"/>
    </xf>
    <xf numFmtId="0" fontId="0" fillId="4" borderId="9" xfId="0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</cellXfs>
  <cellStyles count="4">
    <cellStyle name="Bad" xfId="3" builtinId="27"/>
    <cellStyle name="Currency" xfId="2" builtinId="4"/>
    <cellStyle name="Normal" xfId="0" builtinId="0"/>
    <cellStyle name="Percent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4F04D-3F77-4E7F-8A73-B533F917B608}">
  <dimension ref="A1:L62"/>
  <sheetViews>
    <sheetView tabSelected="1" showWhiteSpace="0" zoomScaleNormal="100" workbookViewId="0">
      <selection activeCell="K16" sqref="K16"/>
    </sheetView>
  </sheetViews>
  <sheetFormatPr defaultRowHeight="15" x14ac:dyDescent="0.25"/>
  <cols>
    <col min="1" max="1" width="20.7109375" customWidth="1"/>
    <col min="6" max="6" width="28" customWidth="1"/>
    <col min="7" max="7" width="18.5703125" customWidth="1"/>
    <col min="9" max="9" width="10.42578125" customWidth="1"/>
    <col min="11" max="11" width="14.5703125" bestFit="1" customWidth="1"/>
  </cols>
  <sheetData>
    <row r="1" spans="1:12" ht="24" x14ac:dyDescent="0.4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1"/>
      <c r="K1" s="1"/>
      <c r="L1" s="1"/>
    </row>
    <row r="2" spans="1:12" ht="24" x14ac:dyDescent="0.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1"/>
      <c r="K2" s="1"/>
      <c r="L2" s="1"/>
    </row>
    <row r="3" spans="1:12" ht="15.75" thickBot="1" x14ac:dyDescent="0.3"/>
    <row r="4" spans="1:12" x14ac:dyDescent="0.25">
      <c r="A4" s="36" t="s">
        <v>38</v>
      </c>
      <c r="B4" s="37"/>
      <c r="C4" s="37"/>
      <c r="D4" s="37"/>
      <c r="E4" s="37"/>
      <c r="F4" s="37"/>
      <c r="G4" s="37"/>
      <c r="H4" s="37"/>
      <c r="I4" s="38"/>
    </row>
    <row r="5" spans="1:12" ht="15.75" thickBot="1" x14ac:dyDescent="0.3">
      <c r="A5" s="39"/>
      <c r="B5" s="40"/>
      <c r="C5" s="40"/>
      <c r="D5" s="40"/>
      <c r="E5" s="40"/>
      <c r="F5" s="40"/>
      <c r="G5" s="40"/>
      <c r="H5" s="40"/>
      <c r="I5" s="41"/>
    </row>
    <row r="6" spans="1:12" ht="15.75" thickBot="1" x14ac:dyDescent="0.3">
      <c r="A6" s="2" t="s">
        <v>1</v>
      </c>
      <c r="B6" s="42"/>
      <c r="C6" s="43"/>
      <c r="D6" s="43"/>
      <c r="E6" s="43"/>
      <c r="F6" s="43"/>
      <c r="G6" s="43"/>
      <c r="H6" s="43"/>
      <c r="I6" s="44"/>
    </row>
    <row r="7" spans="1:12" ht="15.75" thickBot="1" x14ac:dyDescent="0.3">
      <c r="A7" s="2" t="s">
        <v>2</v>
      </c>
      <c r="B7" s="45"/>
      <c r="C7" s="46"/>
      <c r="D7" s="46"/>
      <c r="E7" s="46"/>
      <c r="F7" s="46"/>
      <c r="G7" s="46"/>
      <c r="H7" s="46"/>
      <c r="I7" s="47"/>
    </row>
    <row r="8" spans="1:12" ht="15.75" thickBot="1" x14ac:dyDescent="0.3">
      <c r="A8" s="2" t="s">
        <v>5</v>
      </c>
      <c r="B8" s="42" t="s">
        <v>7</v>
      </c>
      <c r="C8" s="43"/>
      <c r="D8" s="43"/>
      <c r="E8" s="43"/>
      <c r="F8" s="43"/>
      <c r="G8" s="43"/>
      <c r="H8" s="43"/>
      <c r="I8" s="44"/>
    </row>
    <row r="9" spans="1:12" ht="15.75" thickBot="1" x14ac:dyDescent="0.3"/>
    <row r="10" spans="1:12" ht="15.75" thickBot="1" x14ac:dyDescent="0.3">
      <c r="A10" s="17" t="s">
        <v>3</v>
      </c>
      <c r="B10" s="18"/>
      <c r="C10" s="18"/>
      <c r="D10" s="18"/>
      <c r="E10" s="18"/>
      <c r="F10" s="18"/>
      <c r="G10" s="18"/>
      <c r="H10" s="18"/>
      <c r="I10" s="19"/>
    </row>
    <row r="11" spans="1:12" ht="15.75" thickBot="1" x14ac:dyDescent="0.3">
      <c r="A11" s="8" t="s">
        <v>39</v>
      </c>
      <c r="B11" s="9"/>
      <c r="C11" s="9"/>
      <c r="D11" s="9"/>
      <c r="E11" s="9"/>
      <c r="F11" s="9"/>
      <c r="G11" s="10"/>
      <c r="H11" s="20">
        <v>100000</v>
      </c>
      <c r="I11" s="21"/>
      <c r="L11" s="3"/>
    </row>
    <row r="12" spans="1:12" ht="15.75" thickBot="1" x14ac:dyDescent="0.3">
      <c r="A12" s="30" t="s">
        <v>4</v>
      </c>
      <c r="B12" s="31"/>
      <c r="C12" s="31"/>
      <c r="D12" s="31"/>
      <c r="E12" s="31"/>
      <c r="F12" s="31"/>
      <c r="G12" s="32"/>
      <c r="H12" s="33">
        <f>_xlfn.XLOOKUP(Loan_Type,Data!A2:A5,Data!B2:B5,"N/A")</f>
        <v>1.25</v>
      </c>
      <c r="I12" s="34"/>
      <c r="L12" s="3"/>
    </row>
    <row r="13" spans="1:12" ht="15.75" thickBot="1" x14ac:dyDescent="0.3"/>
    <row r="14" spans="1:12" ht="15.75" thickBot="1" x14ac:dyDescent="0.3">
      <c r="A14" s="17" t="s">
        <v>14</v>
      </c>
      <c r="B14" s="28"/>
      <c r="C14" s="28"/>
      <c r="D14" s="28"/>
      <c r="E14" s="28"/>
      <c r="F14" s="28"/>
      <c r="G14" s="28"/>
      <c r="H14" s="28"/>
      <c r="I14" s="29"/>
    </row>
    <row r="15" spans="1:12" ht="15.75" thickBot="1" x14ac:dyDescent="0.3">
      <c r="A15" s="8" t="s">
        <v>11</v>
      </c>
      <c r="B15" s="9"/>
      <c r="C15" s="9"/>
      <c r="D15" s="9"/>
      <c r="E15" s="9"/>
      <c r="F15" s="9"/>
      <c r="G15" s="10"/>
      <c r="H15" s="26"/>
      <c r="I15" s="27"/>
    </row>
    <row r="16" spans="1:12" ht="15.75" thickBot="1" x14ac:dyDescent="0.3">
      <c r="A16" s="2"/>
      <c r="B16" s="9" t="s">
        <v>12</v>
      </c>
      <c r="C16" s="9"/>
      <c r="D16" s="9"/>
      <c r="E16" s="9"/>
      <c r="F16" s="9"/>
      <c r="G16" s="10"/>
      <c r="H16" s="20"/>
      <c r="I16" s="21"/>
    </row>
    <row r="17" spans="1:9" ht="15.75" thickBot="1" x14ac:dyDescent="0.3">
      <c r="A17" s="2"/>
      <c r="B17" s="9" t="s">
        <v>16</v>
      </c>
      <c r="C17" s="9"/>
      <c r="D17" s="9"/>
      <c r="E17" s="9"/>
      <c r="F17" s="9"/>
      <c r="G17" s="7" t="s">
        <v>20</v>
      </c>
      <c r="H17" s="22">
        <f>_xlfn.XLOOKUP(G17,Data!D2:D4,Data!E2:E4,"N/A",0,1)</f>
        <v>0</v>
      </c>
      <c r="I17" s="23"/>
    </row>
    <row r="18" spans="1:9" ht="15.75" thickBot="1" x14ac:dyDescent="0.3">
      <c r="A18" s="6"/>
      <c r="B18" s="9" t="s">
        <v>24</v>
      </c>
      <c r="C18" s="9"/>
      <c r="D18" s="9"/>
      <c r="E18" s="9"/>
      <c r="F18" s="9"/>
      <c r="G18" s="10"/>
      <c r="H18" s="22">
        <f>H16+H17</f>
        <v>0</v>
      </c>
      <c r="I18" s="23"/>
    </row>
    <row r="19" spans="1:9" ht="15.75" thickBot="1" x14ac:dyDescent="0.3">
      <c r="A19" s="24" t="s">
        <v>13</v>
      </c>
      <c r="B19" s="25"/>
      <c r="C19" s="25"/>
      <c r="D19" s="25"/>
      <c r="E19" s="25"/>
      <c r="F19" s="25"/>
      <c r="G19" s="25"/>
      <c r="H19" s="26"/>
      <c r="I19" s="27"/>
    </row>
    <row r="20" spans="1:9" ht="15.75" thickBot="1" x14ac:dyDescent="0.3">
      <c r="A20" s="2"/>
      <c r="B20" s="9" t="s">
        <v>37</v>
      </c>
      <c r="C20" s="9"/>
      <c r="D20" s="9"/>
      <c r="E20" s="9"/>
      <c r="F20" s="9"/>
      <c r="G20" s="10"/>
      <c r="H20" s="20">
        <v>0</v>
      </c>
      <c r="I20" s="21"/>
    </row>
    <row r="21" spans="1:9" ht="15.75" thickBot="1" x14ac:dyDescent="0.3">
      <c r="A21" s="2"/>
      <c r="B21" s="9" t="s">
        <v>30</v>
      </c>
      <c r="C21" s="9"/>
      <c r="D21" s="9"/>
      <c r="E21" s="9"/>
      <c r="F21" s="9"/>
      <c r="G21" s="10"/>
      <c r="H21" s="20">
        <v>0</v>
      </c>
      <c r="I21" s="21"/>
    </row>
    <row r="22" spans="1:9" ht="15.75" thickBot="1" x14ac:dyDescent="0.3">
      <c r="A22" s="2"/>
      <c r="B22" s="9" t="s">
        <v>31</v>
      </c>
      <c r="C22" s="9"/>
      <c r="D22" s="9"/>
      <c r="E22" s="9"/>
      <c r="F22" s="9"/>
      <c r="G22" s="10"/>
      <c r="H22" s="20">
        <v>0</v>
      </c>
      <c r="I22" s="21"/>
    </row>
    <row r="23" spans="1:9" ht="15.75" thickBot="1" x14ac:dyDescent="0.3">
      <c r="A23" s="2"/>
      <c r="B23" s="9" t="s">
        <v>32</v>
      </c>
      <c r="C23" s="9"/>
      <c r="D23" s="9"/>
      <c r="E23" s="9"/>
      <c r="F23" s="9"/>
      <c r="G23" s="10"/>
      <c r="H23" s="20">
        <v>0</v>
      </c>
      <c r="I23" s="21"/>
    </row>
    <row r="24" spans="1:9" ht="15.75" thickBot="1" x14ac:dyDescent="0.3">
      <c r="A24" s="2"/>
      <c r="B24" s="9" t="s">
        <v>33</v>
      </c>
      <c r="C24" s="9"/>
      <c r="D24" s="9"/>
      <c r="E24" s="9"/>
      <c r="F24" s="9"/>
      <c r="G24" s="10"/>
      <c r="H24" s="20">
        <v>0</v>
      </c>
      <c r="I24" s="21"/>
    </row>
    <row r="25" spans="1:9" ht="15.75" thickBot="1" x14ac:dyDescent="0.3">
      <c r="A25" s="2"/>
      <c r="B25" s="9" t="s">
        <v>34</v>
      </c>
      <c r="C25" s="9"/>
      <c r="D25" s="9"/>
      <c r="E25" s="9"/>
      <c r="F25" s="9"/>
      <c r="G25" s="10"/>
      <c r="H25" s="20">
        <v>0</v>
      </c>
      <c r="I25" s="21"/>
    </row>
    <row r="26" spans="1:9" ht="15.75" thickBot="1" x14ac:dyDescent="0.3">
      <c r="A26" s="2"/>
      <c r="B26" s="9" t="s">
        <v>35</v>
      </c>
      <c r="C26" s="9"/>
      <c r="D26" s="9"/>
      <c r="E26" s="9"/>
      <c r="F26" s="9"/>
      <c r="G26" s="10"/>
      <c r="H26" s="20">
        <v>0</v>
      </c>
      <c r="I26" s="21"/>
    </row>
    <row r="27" spans="1:9" ht="15.75" thickBot="1" x14ac:dyDescent="0.3">
      <c r="A27" s="2"/>
      <c r="B27" s="9" t="s">
        <v>40</v>
      </c>
      <c r="C27" s="9"/>
      <c r="D27" s="9"/>
      <c r="E27" s="9"/>
      <c r="F27" s="9"/>
      <c r="G27" s="10"/>
      <c r="H27" s="20">
        <v>0</v>
      </c>
      <c r="I27" s="21"/>
    </row>
    <row r="28" spans="1:9" ht="15.75" thickBot="1" x14ac:dyDescent="0.3">
      <c r="A28" s="2"/>
      <c r="B28" s="9" t="s">
        <v>41</v>
      </c>
      <c r="C28" s="9"/>
      <c r="D28" s="9"/>
      <c r="E28" s="9"/>
      <c r="F28" s="9"/>
      <c r="G28" s="10"/>
      <c r="H28" s="20">
        <v>0</v>
      </c>
      <c r="I28" s="21"/>
    </row>
    <row r="29" spans="1:9" ht="15.75" thickBot="1" x14ac:dyDescent="0.3">
      <c r="A29" s="2"/>
      <c r="B29" s="9" t="s">
        <v>42</v>
      </c>
      <c r="C29" s="9"/>
      <c r="D29" s="9"/>
      <c r="E29" s="9"/>
      <c r="F29" s="9"/>
      <c r="G29" s="10"/>
      <c r="H29" s="20">
        <v>0</v>
      </c>
      <c r="I29" s="21"/>
    </row>
    <row r="30" spans="1:9" ht="15.75" thickBot="1" x14ac:dyDescent="0.3">
      <c r="A30" s="2"/>
      <c r="B30" s="9" t="s">
        <v>43</v>
      </c>
      <c r="C30" s="9"/>
      <c r="D30" s="9"/>
      <c r="E30" s="9"/>
      <c r="F30" s="9"/>
      <c r="G30" s="10"/>
      <c r="H30" s="20">
        <v>0</v>
      </c>
      <c r="I30" s="21"/>
    </row>
    <row r="31" spans="1:9" ht="15.75" thickBot="1" x14ac:dyDescent="0.3">
      <c r="A31" s="8" t="s">
        <v>36</v>
      </c>
      <c r="B31" s="9"/>
      <c r="C31" s="9"/>
      <c r="D31" s="9"/>
      <c r="E31" s="9"/>
      <c r="F31" s="9"/>
      <c r="G31" s="10"/>
      <c r="H31" s="11">
        <f>H18+H20+H21+H22+H23+H24+H25+H26+H27+H28+H29-H30</f>
        <v>0</v>
      </c>
      <c r="I31" s="12"/>
    </row>
    <row r="32" spans="1:9" ht="15.75" thickBot="1" x14ac:dyDescent="0.3"/>
    <row r="33" spans="1:9" ht="15.75" thickBot="1" x14ac:dyDescent="0.3">
      <c r="A33" s="17" t="s">
        <v>22</v>
      </c>
      <c r="B33" s="18"/>
      <c r="C33" s="18"/>
      <c r="D33" s="18"/>
      <c r="E33" s="18"/>
      <c r="F33" s="18"/>
      <c r="G33" s="18"/>
      <c r="H33" s="18"/>
      <c r="I33" s="19"/>
    </row>
    <row r="34" spans="1:9" ht="15.75" thickBot="1" x14ac:dyDescent="0.3">
      <c r="A34" s="8" t="s">
        <v>23</v>
      </c>
      <c r="B34" s="9"/>
      <c r="C34" s="9"/>
      <c r="D34" s="9"/>
      <c r="E34" s="9"/>
      <c r="F34" s="9"/>
      <c r="G34" s="10"/>
      <c r="H34" s="20">
        <v>0</v>
      </c>
      <c r="I34" s="21"/>
    </row>
    <row r="35" spans="1:9" ht="15.75" thickBot="1" x14ac:dyDescent="0.3">
      <c r="A35" s="8" t="s">
        <v>44</v>
      </c>
      <c r="B35" s="9"/>
      <c r="C35" s="9"/>
      <c r="D35" s="9"/>
      <c r="E35" s="9"/>
      <c r="F35" s="9"/>
      <c r="G35" s="10"/>
      <c r="H35" s="20">
        <v>0</v>
      </c>
      <c r="I35" s="21"/>
    </row>
    <row r="36" spans="1:9" ht="15.75" thickBot="1" x14ac:dyDescent="0.3">
      <c r="A36" s="8" t="s">
        <v>45</v>
      </c>
      <c r="B36" s="9"/>
      <c r="C36" s="9"/>
      <c r="D36" s="9"/>
      <c r="E36" s="9"/>
      <c r="F36" s="9"/>
      <c r="G36" s="10"/>
      <c r="H36" s="11">
        <f>IF(H31&gt;50000,50000,H31)</f>
        <v>0</v>
      </c>
      <c r="I36" s="12"/>
    </row>
    <row r="37" spans="1:9" ht="15.75" thickBot="1" x14ac:dyDescent="0.3">
      <c r="A37" s="8" t="s">
        <v>25</v>
      </c>
      <c r="B37" s="9"/>
      <c r="C37" s="9"/>
      <c r="D37" s="9"/>
      <c r="E37" s="9"/>
      <c r="F37" s="9"/>
      <c r="G37" s="10"/>
      <c r="H37" s="22">
        <f>H34+H35+H36+H30</f>
        <v>0</v>
      </c>
      <c r="I37" s="23"/>
    </row>
    <row r="38" spans="1:9" ht="15.75" thickBot="1" x14ac:dyDescent="0.3"/>
    <row r="39" spans="1:9" ht="15.75" thickBot="1" x14ac:dyDescent="0.3">
      <c r="A39" s="17" t="s">
        <v>26</v>
      </c>
      <c r="B39" s="18"/>
      <c r="C39" s="18"/>
      <c r="D39" s="18"/>
      <c r="E39" s="18"/>
      <c r="F39" s="18"/>
      <c r="G39" s="18"/>
      <c r="H39" s="18"/>
      <c r="I39" s="19"/>
    </row>
    <row r="40" spans="1:9" ht="15.75" thickBot="1" x14ac:dyDescent="0.3">
      <c r="A40" s="8" t="s">
        <v>27</v>
      </c>
      <c r="B40" s="9"/>
      <c r="C40" s="9"/>
      <c r="D40" s="9"/>
      <c r="E40" s="9"/>
      <c r="F40" s="9"/>
      <c r="G40" s="10"/>
      <c r="H40" s="13">
        <f>H37/H11</f>
        <v>0</v>
      </c>
      <c r="I40" s="14"/>
    </row>
    <row r="41" spans="1:9" ht="15.75" thickBot="1" x14ac:dyDescent="0.3">
      <c r="A41" s="8" t="s">
        <v>28</v>
      </c>
      <c r="B41" s="9"/>
      <c r="C41" s="9"/>
      <c r="D41" s="9"/>
      <c r="E41" s="9"/>
      <c r="F41" s="9"/>
      <c r="G41" s="10"/>
      <c r="H41" s="15" t="str">
        <f>IF(H40&lt;=H12,"Yes", "No")</f>
        <v>Yes</v>
      </c>
      <c r="I41" s="16"/>
    </row>
    <row r="62" spans="1:1" x14ac:dyDescent="0.25">
      <c r="A62" t="s">
        <v>15</v>
      </c>
    </row>
  </sheetData>
  <sheetProtection algorithmName="SHA-512" hashValue="LquB9t6VeQhISHElbKX/z0xrp9C5lCjPys399g2UpB1exYvYMB3xP19q4NMYQbaO+j5uUUKgWFs24wEHxbsV/g==" saltValue="ZXWUzST0YnOGHuFFC6+uPw==" spinCount="100000" sheet="1" objects="1" scenarios="1"/>
  <protectedRanges>
    <protectedRange algorithmName="SHA-512" hashValue="hNqjzwQFSx8PRMHQNyJSoakgRyuLWVGkaxO8WXDkyOyXtx6bClj+8nCAyb4Z/zVi+nA17RQxRUtSK9YA1V6URA==" saltValue="+zYDWDNCVwt6N8HbVqN7ug==" spinCount="100000" sqref="H40:I41" name="FinalHCLTVQualification"/>
    <protectedRange algorithmName="SHA-512" hashValue="SikNMuvQVOZjjlqfR1SATcvlgnBASilBZxcIfsXg45yJDfINt44UMjzsqXLzjZ8WuWYBCI0qF70deS/sAaVh6A==" saltValue="6Xxnr0RpEXObs5Lq00re7g==" spinCount="100000" sqref="H36:I37" name="TotalLoanAmount"/>
    <protectedRange algorithmName="SHA-512" hashValue="GwjpR1I2BG57sERWFS+Br6wXTLJvrjzIY/DpitdJlPNxvY6TYkcxcTyQiJEKFhxp01lu4Mxk1CM/wQFoA6Xl+Q==" saltValue="ZBhokYiGnN8j/brPr538ug==" spinCount="100000" sqref="H31" name="TotalHIRCosts"/>
    <protectedRange algorithmName="SHA-512" hashValue="L0GPBVbQdmL1c7NseSDQHbxldAmy8nf/PyTuje9I8orGOvHpccc2wHDkun8xiEdLlqACVpoMgk93BwbI9gluHQ==" saltValue="iRmmZsF7NR7PxUmLOoZE9w==" spinCount="100000" sqref="H18" name="TotalCostsContingencies"/>
    <protectedRange algorithmName="SHA-512" hashValue="alDBliaDmBTpd8007S7rSCFToOOpPOh4RLQ+9pC2IbUyaprq9Xkb0/HulYQ/3YlLYfAPGYhCw8EErShACZKDng==" saltValue="Ju95KEl5UpSJqCsw+6EV2g==" spinCount="100000" sqref="H12" name="MaxCLTV"/>
    <protectedRange algorithmName="SHA-512" hashValue="fZq2bjNsNvYEBN4LerQTj4r7acTw4d1hyre5Q43r+/ysDROxIa0PZ62wevFzQ75w/Zq3ZM+srlwwJEJHnPMebw==" saltValue="oFtdb492HJQy0NkC8buy2A==" spinCount="100000" sqref="B8" name="LoanPropertyType"/>
    <protectedRange algorithmName="SHA-512" hashValue="JKdlyvsEeSyIe3rG8kIY4TDpT9RnATYPTF9aSLs/dJcNZGGUrShNcza7mE7aYTwhYtDfkCQta4E/Ho8Y1c/YsQ==" saltValue="yranJwp2GdRDEf/Kzsq6+w==" spinCount="100000" sqref="G17:I17" name="ContingencyReserve"/>
  </protectedRanges>
  <mergeCells count="60">
    <mergeCell ref="A12:G12"/>
    <mergeCell ref="H11:I11"/>
    <mergeCell ref="H12:I12"/>
    <mergeCell ref="A1:I1"/>
    <mergeCell ref="A2:I2"/>
    <mergeCell ref="A4:I5"/>
    <mergeCell ref="B6:I6"/>
    <mergeCell ref="B7:I7"/>
    <mergeCell ref="B8:I8"/>
    <mergeCell ref="A10:I10"/>
    <mergeCell ref="A11:G11"/>
    <mergeCell ref="A14:I14"/>
    <mergeCell ref="H15:I15"/>
    <mergeCell ref="H16:I16"/>
    <mergeCell ref="A15:G15"/>
    <mergeCell ref="B16:G16"/>
    <mergeCell ref="H26:I26"/>
    <mergeCell ref="H29:I29"/>
    <mergeCell ref="H30:I30"/>
    <mergeCell ref="B24:G24"/>
    <mergeCell ref="B25:G25"/>
    <mergeCell ref="B26:G26"/>
    <mergeCell ref="B29:G29"/>
    <mergeCell ref="B30:G30"/>
    <mergeCell ref="H27:I27"/>
    <mergeCell ref="H28:I28"/>
    <mergeCell ref="B28:G28"/>
    <mergeCell ref="B27:G27"/>
    <mergeCell ref="B17:F17"/>
    <mergeCell ref="H18:I18"/>
    <mergeCell ref="B18:G18"/>
    <mergeCell ref="H24:I24"/>
    <mergeCell ref="H25:I25"/>
    <mergeCell ref="B21:G21"/>
    <mergeCell ref="B22:G22"/>
    <mergeCell ref="B23:G23"/>
    <mergeCell ref="H20:I20"/>
    <mergeCell ref="H21:I21"/>
    <mergeCell ref="H22:I22"/>
    <mergeCell ref="H23:I23"/>
    <mergeCell ref="H17:I17"/>
    <mergeCell ref="A19:G19"/>
    <mergeCell ref="H19:I19"/>
    <mergeCell ref="B20:G20"/>
    <mergeCell ref="A31:G31"/>
    <mergeCell ref="H31:I31"/>
    <mergeCell ref="H40:I40"/>
    <mergeCell ref="A40:G40"/>
    <mergeCell ref="A41:G41"/>
    <mergeCell ref="H41:I41"/>
    <mergeCell ref="A33:I33"/>
    <mergeCell ref="A34:G34"/>
    <mergeCell ref="A35:G35"/>
    <mergeCell ref="A36:G36"/>
    <mergeCell ref="A37:G37"/>
    <mergeCell ref="H34:I34"/>
    <mergeCell ref="H35:I35"/>
    <mergeCell ref="H36:I36"/>
    <mergeCell ref="H37:I37"/>
    <mergeCell ref="A39:I39"/>
  </mergeCells>
  <conditionalFormatting sqref="H41:I41">
    <cfRule type="containsText" dxfId="1" priority="1" operator="containsText" text="No">
      <formula>NOT(ISERROR(SEARCH("No",H41)))</formula>
    </cfRule>
    <cfRule type="containsText" dxfId="0" priority="2" operator="containsText" text="Yes">
      <formula>NOT(ISERROR(SEARCH("Yes",H41)))</formula>
    </cfRule>
    <cfRule type="colorScale" priority="3">
      <colorScale>
        <cfvo type="formula" val="&quot;Yes&quot;"/>
        <cfvo type="formula" val="&quot;No&quot;"/>
        <color theme="9" tint="0.39997558519241921"/>
        <color theme="5" tint="0.39997558519241921"/>
      </colorScale>
    </cfRule>
  </conditionalFormatting>
  <dataValidations count="2">
    <dataValidation type="list" showInputMessage="1" showErrorMessage="1" sqref="B8:I8" xr:uid="{75B405D5-A786-46E1-97D1-2F1C633E3811}">
      <formula1>"Home R&amp;R - all property types, Home R&amp;R Plus - all property types, HILP - SFR/2-unit/Condo, HILP - Manufactured home"</formula1>
    </dataValidation>
    <dataValidation type="list" allowBlank="1" showInputMessage="1" showErrorMessage="1" sqref="G17" xr:uid="{E270D196-C631-4866-8E6F-17B2009555AA}">
      <formula1>"SELECT ONE, Financed - 15%, Borrower-paid - 0%"</formula1>
    </dataValidation>
  </dataValidations>
  <pageMargins left="0.5" right="0.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5E77-4261-4114-B2D2-26007DC5A4DA}">
  <dimension ref="A1:F15"/>
  <sheetViews>
    <sheetView workbookViewId="0">
      <selection activeCell="H19" sqref="H19"/>
    </sheetView>
  </sheetViews>
  <sheetFormatPr defaultRowHeight="15" x14ac:dyDescent="0.25"/>
  <cols>
    <col min="1" max="1" width="31.7109375" bestFit="1" customWidth="1"/>
    <col min="4" max="4" width="18.140625" bestFit="1" customWidth="1"/>
    <col min="5" max="5" width="12.7109375" bestFit="1" customWidth="1"/>
    <col min="8" max="8" width="14.28515625" customWidth="1"/>
  </cols>
  <sheetData>
    <row r="1" spans="1:6" x14ac:dyDescent="0.25">
      <c r="A1" s="48" t="s">
        <v>6</v>
      </c>
      <c r="B1" s="48"/>
      <c r="D1" s="48" t="s">
        <v>18</v>
      </c>
      <c r="E1" s="48"/>
    </row>
    <row r="2" spans="1:6" x14ac:dyDescent="0.25">
      <c r="A2" t="s">
        <v>7</v>
      </c>
      <c r="B2" s="3">
        <v>1.25</v>
      </c>
      <c r="D2" t="s">
        <v>17</v>
      </c>
      <c r="E2" t="s">
        <v>19</v>
      </c>
    </row>
    <row r="3" spans="1:6" x14ac:dyDescent="0.25">
      <c r="A3" t="s">
        <v>8</v>
      </c>
      <c r="B3" s="3">
        <v>1.5</v>
      </c>
      <c r="D3" t="s">
        <v>20</v>
      </c>
      <c r="E3" s="5">
        <f>Worksheet!H16*0.15</f>
        <v>0</v>
      </c>
    </row>
    <row r="4" spans="1:6" x14ac:dyDescent="0.25">
      <c r="A4" t="s">
        <v>10</v>
      </c>
      <c r="B4" s="3">
        <v>1.25</v>
      </c>
      <c r="D4" t="s">
        <v>21</v>
      </c>
      <c r="E4" s="5">
        <v>0</v>
      </c>
    </row>
    <row r="5" spans="1:6" x14ac:dyDescent="0.25">
      <c r="A5" t="s">
        <v>9</v>
      </c>
      <c r="B5" s="3">
        <v>1</v>
      </c>
    </row>
    <row r="15" spans="1:6" x14ac:dyDescent="0.25">
      <c r="F15" s="4"/>
    </row>
  </sheetData>
  <sheetProtection algorithmName="SHA-512" hashValue="0xjeQIV/66T8Ez13RUFrRSnoJpmTsP3JTk2Y3o5dF9XTDhERtMNn6FMqFhQ3myK6Y7nc7rsPox2+JtHQPIorqg==" saltValue="8L8BKVA3v5ABtJKRSxFmnA==" spinCount="100000" sheet="1" objects="1" scenarios="1"/>
  <protectedRanges>
    <protectedRange algorithmName="SHA-512" hashValue="SjvvizyeOk8DxByK3crRLHIsnttKSDDqPYftStPuxqvfcpxS8q0+C8ugojmdJykoHF3UiIfYOfDVU/XaVg5GTw==" saltValue="LnO97+6qSuLy8xKn4iwbgg==" spinCount="100000" sqref="A1:E5" name="DataTab"/>
  </protectedRanges>
  <mergeCells count="2">
    <mergeCell ref="A1:B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</vt:lpstr>
      <vt:lpstr>Data</vt:lpstr>
      <vt:lpstr>Loan_Type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Zadra</dc:creator>
  <cp:lastModifiedBy>Justine Zadra</cp:lastModifiedBy>
  <cp:lastPrinted>2024-09-04T21:15:02Z</cp:lastPrinted>
  <dcterms:created xsi:type="dcterms:W3CDTF">2024-06-05T21:27:10Z</dcterms:created>
  <dcterms:modified xsi:type="dcterms:W3CDTF">2024-10-08T13:56:10Z</dcterms:modified>
</cp:coreProperties>
</file>